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080" windowHeight="108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303" i="2" l="1"/>
  <c r="R303" i="2"/>
  <c r="S303" i="2"/>
  <c r="Q304" i="2"/>
  <c r="R304" i="2"/>
  <c r="S304" i="2"/>
  <c r="Q305" i="2"/>
  <c r="R305" i="2"/>
  <c r="S305" i="2"/>
  <c r="Q306" i="2"/>
  <c r="R306" i="2"/>
  <c r="S306" i="2"/>
  <c r="Q307" i="2"/>
  <c r="R307" i="2"/>
  <c r="S307" i="2"/>
  <c r="Q308" i="2"/>
  <c r="R308" i="2"/>
  <c r="S308" i="2"/>
  <c r="Q309" i="2"/>
  <c r="R309" i="2"/>
  <c r="S309" i="2"/>
  <c r="Q310" i="2"/>
  <c r="R310" i="2"/>
  <c r="S310" i="2"/>
  <c r="Q311" i="2"/>
  <c r="R311" i="2"/>
  <c r="S311" i="2"/>
  <c r="Q312" i="2"/>
  <c r="R312" i="2"/>
  <c r="S312" i="2"/>
  <c r="Q313" i="2"/>
  <c r="R313" i="2"/>
  <c r="S313" i="2"/>
  <c r="Q314" i="2"/>
  <c r="R314" i="2"/>
  <c r="S314" i="2"/>
  <c r="Q315" i="2"/>
  <c r="R315" i="2"/>
  <c r="S315" i="2"/>
  <c r="Q316" i="2"/>
  <c r="R316" i="2"/>
  <c r="S316" i="2"/>
  <c r="Q317" i="2"/>
  <c r="R317" i="2"/>
  <c r="S317" i="2"/>
  <c r="Q318" i="2"/>
  <c r="R318" i="2"/>
  <c r="S318" i="2"/>
  <c r="Q319" i="2"/>
  <c r="R319" i="2"/>
  <c r="S319" i="2"/>
  <c r="Q320" i="2"/>
  <c r="R320" i="2"/>
  <c r="S320" i="2"/>
  <c r="Q321" i="2"/>
  <c r="R321" i="2"/>
  <c r="S321" i="2"/>
  <c r="Q322" i="2"/>
  <c r="R322" i="2"/>
  <c r="S322" i="2"/>
  <c r="Q323" i="2"/>
  <c r="R323" i="2"/>
  <c r="S323" i="2"/>
  <c r="Q324" i="2"/>
  <c r="R324" i="2"/>
  <c r="S324" i="2"/>
  <c r="Q325" i="2"/>
  <c r="R325" i="2"/>
  <c r="S325" i="2"/>
  <c r="Q326" i="2"/>
  <c r="R326" i="2"/>
  <c r="S326" i="2"/>
  <c r="Q327" i="2"/>
  <c r="R327" i="2"/>
  <c r="S327" i="2"/>
  <c r="Q328" i="2"/>
  <c r="R328" i="2"/>
  <c r="S328" i="2"/>
  <c r="Q329" i="2"/>
  <c r="R329" i="2"/>
  <c r="S329" i="2"/>
  <c r="Q330" i="2"/>
  <c r="R330" i="2"/>
  <c r="S330" i="2"/>
  <c r="Q331" i="2"/>
  <c r="R331" i="2"/>
  <c r="S331" i="2"/>
  <c r="Q332" i="2"/>
  <c r="R332" i="2"/>
  <c r="S332" i="2"/>
  <c r="Q333" i="2"/>
  <c r="R333" i="2"/>
  <c r="S333" i="2"/>
  <c r="Q334" i="2"/>
  <c r="R334" i="2"/>
  <c r="S334" i="2"/>
  <c r="Q335" i="2"/>
  <c r="R335" i="2"/>
  <c r="S335" i="2"/>
  <c r="Q336" i="2"/>
  <c r="R336" i="2"/>
  <c r="S336" i="2"/>
  <c r="Q337" i="2"/>
  <c r="R337" i="2"/>
  <c r="S337" i="2"/>
  <c r="Q338" i="2"/>
  <c r="R338" i="2"/>
  <c r="S338" i="2"/>
  <c r="Q339" i="2"/>
  <c r="R339" i="2"/>
  <c r="S339" i="2"/>
  <c r="Q340" i="2"/>
  <c r="R340" i="2"/>
  <c r="S340" i="2"/>
  <c r="Q341" i="2"/>
  <c r="R341" i="2"/>
  <c r="S341" i="2"/>
  <c r="Q342" i="2"/>
  <c r="R342" i="2"/>
  <c r="S342" i="2"/>
  <c r="Q299" i="2"/>
  <c r="R299" i="2"/>
  <c r="S299" i="2"/>
  <c r="Q300" i="2"/>
  <c r="R300" i="2"/>
  <c r="S300" i="2"/>
  <c r="Q301" i="2"/>
  <c r="R301" i="2"/>
  <c r="S301" i="2"/>
  <c r="Q302" i="2"/>
  <c r="R302" i="2"/>
  <c r="S302" i="2"/>
  <c r="Q248" i="2" l="1"/>
  <c r="R248" i="2"/>
  <c r="S248" i="2"/>
  <c r="Q249" i="2"/>
  <c r="R249" i="2"/>
  <c r="S249" i="2"/>
  <c r="Q250" i="2"/>
  <c r="R250" i="2"/>
  <c r="S250" i="2"/>
  <c r="Q251" i="2"/>
  <c r="R251" i="2"/>
  <c r="S251" i="2"/>
  <c r="Q252" i="2"/>
  <c r="R252" i="2"/>
  <c r="S252" i="2"/>
  <c r="Q253" i="2"/>
  <c r="R253" i="2"/>
  <c r="S253" i="2"/>
  <c r="Q254" i="2"/>
  <c r="R254" i="2"/>
  <c r="S254" i="2"/>
  <c r="Q255" i="2"/>
  <c r="R255" i="2"/>
  <c r="S255" i="2"/>
  <c r="Q256" i="2"/>
  <c r="R256" i="2"/>
  <c r="S256" i="2"/>
  <c r="Q257" i="2"/>
  <c r="R257" i="2"/>
  <c r="S257" i="2"/>
  <c r="Q258" i="2"/>
  <c r="R258" i="2"/>
  <c r="S258" i="2"/>
  <c r="Q259" i="2"/>
  <c r="R259" i="2"/>
  <c r="S259" i="2"/>
  <c r="Q260" i="2"/>
  <c r="R260" i="2"/>
  <c r="S260" i="2"/>
  <c r="Q261" i="2"/>
  <c r="R261" i="2"/>
  <c r="S261" i="2"/>
  <c r="Q262" i="2"/>
  <c r="R262" i="2"/>
  <c r="S262" i="2"/>
  <c r="Q263" i="2"/>
  <c r="R263" i="2"/>
  <c r="S263" i="2"/>
  <c r="Q264" i="2"/>
  <c r="R264" i="2"/>
  <c r="S264" i="2"/>
  <c r="Q265" i="2"/>
  <c r="R265" i="2"/>
  <c r="S265" i="2"/>
  <c r="Q266" i="2"/>
  <c r="R266" i="2"/>
  <c r="S266" i="2"/>
  <c r="Q267" i="2"/>
  <c r="R267" i="2"/>
  <c r="S267" i="2"/>
  <c r="Q268" i="2"/>
  <c r="R268" i="2"/>
  <c r="S268" i="2"/>
  <c r="Q269" i="2"/>
  <c r="R269" i="2"/>
  <c r="S269" i="2"/>
  <c r="Q270" i="2"/>
  <c r="R270" i="2"/>
  <c r="S270" i="2"/>
  <c r="Q271" i="2"/>
  <c r="R271" i="2"/>
  <c r="S271" i="2"/>
  <c r="Q272" i="2"/>
  <c r="R272" i="2"/>
  <c r="S272" i="2"/>
  <c r="Q273" i="2"/>
  <c r="R273" i="2"/>
  <c r="S273" i="2"/>
  <c r="Q274" i="2"/>
  <c r="R274" i="2"/>
  <c r="S274" i="2"/>
  <c r="Q275" i="2"/>
  <c r="R275" i="2"/>
  <c r="S275" i="2"/>
  <c r="Q276" i="2"/>
  <c r="R276" i="2"/>
  <c r="S276" i="2"/>
  <c r="Q277" i="2"/>
  <c r="R277" i="2"/>
  <c r="S277" i="2"/>
  <c r="Q278" i="2"/>
  <c r="R278" i="2"/>
  <c r="S278" i="2"/>
  <c r="Q279" i="2"/>
  <c r="R279" i="2"/>
  <c r="S279" i="2"/>
  <c r="Q280" i="2"/>
  <c r="R280" i="2"/>
  <c r="S280" i="2"/>
  <c r="Q281" i="2"/>
  <c r="R281" i="2"/>
  <c r="S281" i="2"/>
  <c r="Q282" i="2"/>
  <c r="R282" i="2"/>
  <c r="S282" i="2"/>
  <c r="Q283" i="2"/>
  <c r="R283" i="2"/>
  <c r="S283" i="2"/>
  <c r="Q284" i="2"/>
  <c r="R284" i="2"/>
  <c r="S284" i="2"/>
  <c r="Q285" i="2"/>
  <c r="R285" i="2"/>
  <c r="S285" i="2"/>
  <c r="Q286" i="2"/>
  <c r="R286" i="2"/>
  <c r="S286" i="2"/>
  <c r="Q287" i="2"/>
  <c r="R287" i="2"/>
  <c r="S287" i="2"/>
  <c r="Q288" i="2"/>
  <c r="R288" i="2"/>
  <c r="S288" i="2"/>
  <c r="Q289" i="2"/>
  <c r="R289" i="2"/>
  <c r="S289" i="2"/>
  <c r="Q290" i="2"/>
  <c r="R290" i="2"/>
  <c r="S290" i="2"/>
  <c r="Q291" i="2"/>
  <c r="R291" i="2"/>
  <c r="S291" i="2"/>
  <c r="Q292" i="2"/>
  <c r="R292" i="2"/>
  <c r="S292" i="2"/>
  <c r="Q293" i="2"/>
  <c r="R293" i="2"/>
  <c r="S293" i="2"/>
  <c r="Q294" i="2"/>
  <c r="R294" i="2"/>
  <c r="S294" i="2"/>
  <c r="Q295" i="2"/>
  <c r="R295" i="2"/>
  <c r="S295" i="2"/>
  <c r="Q296" i="2"/>
  <c r="R296" i="2"/>
  <c r="S296" i="2"/>
  <c r="Q297" i="2"/>
  <c r="R297" i="2"/>
  <c r="S297" i="2"/>
  <c r="Q298" i="2"/>
  <c r="R298" i="2"/>
  <c r="S298" i="2"/>
  <c r="Q244" i="2"/>
  <c r="R244" i="2"/>
  <c r="S244" i="2"/>
  <c r="Q245" i="2"/>
  <c r="R245" i="2"/>
  <c r="S245" i="2"/>
  <c r="Q246" i="2"/>
  <c r="R246" i="2"/>
  <c r="S246" i="2"/>
  <c r="Q247" i="2"/>
  <c r="R247" i="2"/>
  <c r="S247" i="2"/>
  <c r="Q185" i="2" l="1"/>
  <c r="R185" i="2"/>
  <c r="S185" i="2"/>
  <c r="Q186" i="2"/>
  <c r="R186" i="2"/>
  <c r="S186" i="2"/>
  <c r="Q187" i="2"/>
  <c r="R187" i="2"/>
  <c r="S187" i="2"/>
  <c r="Q188" i="2"/>
  <c r="R188" i="2"/>
  <c r="S188" i="2"/>
  <c r="Q189" i="2"/>
  <c r="R189" i="2"/>
  <c r="S189" i="2"/>
  <c r="Q190" i="2"/>
  <c r="R190" i="2"/>
  <c r="S190" i="2"/>
  <c r="Q191" i="2"/>
  <c r="R191" i="2"/>
  <c r="S191" i="2"/>
  <c r="Q192" i="2"/>
  <c r="R192" i="2"/>
  <c r="S192" i="2"/>
  <c r="Q193" i="2"/>
  <c r="R193" i="2"/>
  <c r="S193" i="2"/>
  <c r="Q194" i="2"/>
  <c r="R194" i="2"/>
  <c r="S194" i="2"/>
  <c r="Q195" i="2"/>
  <c r="R195" i="2"/>
  <c r="S195" i="2"/>
  <c r="Q196" i="2"/>
  <c r="R196" i="2"/>
  <c r="S196" i="2"/>
  <c r="Q197" i="2"/>
  <c r="R197" i="2"/>
  <c r="S197" i="2"/>
  <c r="Q198" i="2"/>
  <c r="R198" i="2"/>
  <c r="S198" i="2"/>
  <c r="Q199" i="2"/>
  <c r="R199" i="2"/>
  <c r="S199" i="2"/>
  <c r="Q200" i="2"/>
  <c r="R200" i="2"/>
  <c r="S200" i="2"/>
  <c r="Q201" i="2"/>
  <c r="R201" i="2"/>
  <c r="S201" i="2"/>
  <c r="Q202" i="2"/>
  <c r="R202" i="2"/>
  <c r="S202" i="2"/>
  <c r="Q203" i="2"/>
  <c r="R203" i="2"/>
  <c r="S203" i="2"/>
  <c r="Q204" i="2"/>
  <c r="R204" i="2"/>
  <c r="S204" i="2"/>
  <c r="Q205" i="2"/>
  <c r="R205" i="2"/>
  <c r="S205" i="2"/>
  <c r="Q206" i="2"/>
  <c r="R206" i="2"/>
  <c r="S206" i="2"/>
  <c r="Q207" i="2"/>
  <c r="R207" i="2"/>
  <c r="S207" i="2"/>
  <c r="Q208" i="2"/>
  <c r="R208" i="2"/>
  <c r="S208" i="2"/>
  <c r="Q209" i="2"/>
  <c r="R209" i="2"/>
  <c r="S209" i="2"/>
  <c r="Q210" i="2"/>
  <c r="R210" i="2"/>
  <c r="S210" i="2"/>
  <c r="Q211" i="2"/>
  <c r="R211" i="2"/>
  <c r="S211" i="2"/>
  <c r="Q212" i="2"/>
  <c r="R212" i="2"/>
  <c r="S212" i="2"/>
  <c r="Q213" i="2"/>
  <c r="R213" i="2"/>
  <c r="S213" i="2"/>
  <c r="Q214" i="2"/>
  <c r="R214" i="2"/>
  <c r="S214" i="2"/>
  <c r="Q215" i="2"/>
  <c r="R215" i="2"/>
  <c r="S215" i="2"/>
  <c r="Q216" i="2"/>
  <c r="R216" i="2"/>
  <c r="S216" i="2"/>
  <c r="Q217" i="2"/>
  <c r="R217" i="2"/>
  <c r="S217" i="2"/>
  <c r="Q218" i="2"/>
  <c r="R218" i="2"/>
  <c r="S218" i="2"/>
  <c r="Q219" i="2"/>
  <c r="R219" i="2"/>
  <c r="S219" i="2"/>
  <c r="Q220" i="2"/>
  <c r="R220" i="2"/>
  <c r="S220" i="2"/>
  <c r="Q221" i="2"/>
  <c r="R221" i="2"/>
  <c r="S221" i="2"/>
  <c r="Q222" i="2"/>
  <c r="R222" i="2"/>
  <c r="S222" i="2"/>
  <c r="Q223" i="2"/>
  <c r="R223" i="2"/>
  <c r="S223" i="2"/>
  <c r="Q224" i="2"/>
  <c r="R224" i="2"/>
  <c r="S224" i="2"/>
  <c r="Q225" i="2"/>
  <c r="R225" i="2"/>
  <c r="S225" i="2"/>
  <c r="Q226" i="2"/>
  <c r="R226" i="2"/>
  <c r="S226" i="2"/>
  <c r="Q227" i="2"/>
  <c r="R227" i="2"/>
  <c r="S227" i="2"/>
  <c r="Q228" i="2"/>
  <c r="R228" i="2"/>
  <c r="S228" i="2"/>
  <c r="Q229" i="2"/>
  <c r="R229" i="2"/>
  <c r="S229" i="2"/>
  <c r="Q230" i="2"/>
  <c r="R230" i="2"/>
  <c r="S230" i="2"/>
  <c r="Q231" i="2"/>
  <c r="R231" i="2"/>
  <c r="S231" i="2"/>
  <c r="Q232" i="2"/>
  <c r="R232" i="2"/>
  <c r="S232" i="2"/>
  <c r="Q233" i="2"/>
  <c r="R233" i="2"/>
  <c r="S233" i="2"/>
  <c r="Q234" i="2"/>
  <c r="R234" i="2"/>
  <c r="S234" i="2"/>
  <c r="Q235" i="2"/>
  <c r="R235" i="2"/>
  <c r="S235" i="2"/>
  <c r="Q236" i="2"/>
  <c r="R236" i="2"/>
  <c r="S236" i="2"/>
  <c r="Q237" i="2"/>
  <c r="R237" i="2"/>
  <c r="S237" i="2"/>
  <c r="Q238" i="2"/>
  <c r="R238" i="2"/>
  <c r="S238" i="2"/>
  <c r="Q239" i="2"/>
  <c r="R239" i="2"/>
  <c r="S239" i="2"/>
  <c r="Q240" i="2"/>
  <c r="R240" i="2"/>
  <c r="S240" i="2"/>
  <c r="Q241" i="2"/>
  <c r="R241" i="2"/>
  <c r="S241" i="2"/>
  <c r="Q242" i="2"/>
  <c r="R242" i="2"/>
  <c r="S242" i="2"/>
  <c r="Q243" i="2"/>
  <c r="R243" i="2"/>
  <c r="S243" i="2"/>
  <c r="Q184" i="2"/>
  <c r="R184" i="2"/>
  <c r="S184" i="2"/>
  <c r="Q183" i="2" l="1"/>
  <c r="R183" i="2"/>
  <c r="S183" i="2"/>
  <c r="Q182" i="2"/>
  <c r="R182" i="2"/>
  <c r="S182" i="2"/>
  <c r="Q181" i="2" l="1"/>
  <c r="R181" i="2"/>
  <c r="S181" i="2"/>
  <c r="Q180" i="2" l="1"/>
  <c r="R180" i="2"/>
  <c r="S180" i="2"/>
  <c r="Q178" i="2"/>
  <c r="R178" i="2"/>
  <c r="S178" i="2"/>
  <c r="Q177" i="2"/>
  <c r="R177" i="2"/>
  <c r="S177" i="2"/>
  <c r="Q176" i="2" l="1"/>
  <c r="R176" i="2"/>
  <c r="S176" i="2"/>
  <c r="Q175" i="2"/>
  <c r="R175" i="2"/>
  <c r="S175" i="2"/>
  <c r="Q174" i="2"/>
  <c r="R174" i="2"/>
  <c r="S174" i="2"/>
  <c r="Q173" i="2"/>
  <c r="R173" i="2"/>
  <c r="S173" i="2"/>
  <c r="Q172" i="2" l="1"/>
  <c r="R172" i="2"/>
  <c r="S172" i="2"/>
  <c r="Q171" i="2"/>
  <c r="R171" i="2"/>
  <c r="S171" i="2"/>
  <c r="Q170" i="2" l="1"/>
  <c r="R170" i="2"/>
  <c r="S170" i="2"/>
  <c r="Q168" i="2"/>
  <c r="R168" i="2"/>
  <c r="S168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 s="1"/>
  <c r="A559" i="11"/>
  <c r="B559" i="11"/>
  <c r="C559" i="11"/>
  <c r="D559" i="11"/>
  <c r="A560" i="11"/>
  <c r="B560" i="11"/>
  <c r="C560" i="11"/>
  <c r="D560" i="11"/>
  <c r="A561" i="11"/>
  <c r="B561" i="11"/>
  <c r="C561" i="11"/>
  <c r="D561" i="1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D785" i="11" s="1"/>
  <c r="C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661" i="11" l="1"/>
  <c r="F601" i="11"/>
  <c r="H574" i="11"/>
  <c r="F569" i="11"/>
  <c r="E564" i="11"/>
  <c r="F561" i="11"/>
  <c r="E560" i="11"/>
  <c r="F945" i="11"/>
  <c r="H894" i="11"/>
  <c r="H840" i="11"/>
  <c r="H836" i="11"/>
  <c r="F295" i="11"/>
  <c r="H253" i="11"/>
  <c r="F228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E171" i="11"/>
  <c r="F168" i="11"/>
  <c r="H165" i="11"/>
  <c r="F164" i="11"/>
  <c r="E163" i="11"/>
  <c r="F160" i="11"/>
  <c r="E159" i="11"/>
  <c r="H157" i="11"/>
  <c r="F154" i="11"/>
  <c r="H974" i="1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98" i="9"/>
  <c r="D162" i="9"/>
  <c r="D226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191" i="5" l="1"/>
  <c r="E191" i="5" s="1"/>
  <c r="H192" i="2" s="1"/>
  <c r="L14" i="11"/>
  <c r="N14" i="11" s="1"/>
  <c r="I15" i="8" s="1"/>
  <c r="C332" i="9"/>
  <c r="C624" i="9"/>
  <c r="I280" i="11"/>
  <c r="J312" i="11"/>
  <c r="I87" i="11"/>
  <c r="J58" i="11"/>
  <c r="I225" i="11"/>
  <c r="J380" i="11"/>
  <c r="I42" i="11"/>
  <c r="J770" i="11"/>
  <c r="I157" i="11"/>
  <c r="I173" i="11"/>
  <c r="J189" i="11"/>
  <c r="J197" i="11"/>
  <c r="J205" i="11"/>
  <c r="I37" i="1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I260" i="5" s="1"/>
  <c r="D258" i="5"/>
  <c r="I258" i="5" s="1"/>
  <c r="D256" i="5"/>
  <c r="I256" i="5" s="1"/>
  <c r="D254" i="5"/>
  <c r="I254" i="5" s="1"/>
  <c r="D252" i="5"/>
  <c r="I252" i="5" s="1"/>
  <c r="D250" i="5"/>
  <c r="I250" i="5" s="1"/>
  <c r="D248" i="5"/>
  <c r="I248" i="5" s="1"/>
  <c r="D246" i="5"/>
  <c r="I246" i="5" s="1"/>
  <c r="D244" i="5"/>
  <c r="I244" i="5" s="1"/>
  <c r="D242" i="5"/>
  <c r="I242" i="5" s="1"/>
  <c r="D240" i="5"/>
  <c r="I240" i="5" s="1"/>
  <c r="D238" i="5"/>
  <c r="I238" i="5" s="1"/>
  <c r="D236" i="5"/>
  <c r="I236" i="5" s="1"/>
  <c r="D234" i="5"/>
  <c r="I234" i="5" s="1"/>
  <c r="D232" i="5"/>
  <c r="I232" i="5" s="1"/>
  <c r="D230" i="5"/>
  <c r="I230" i="5" s="1"/>
  <c r="D228" i="5"/>
  <c r="I228" i="5" s="1"/>
  <c r="D226" i="5"/>
  <c r="I226" i="5" s="1"/>
  <c r="D224" i="5"/>
  <c r="I224" i="5" s="1"/>
  <c r="D222" i="5"/>
  <c r="I222" i="5" s="1"/>
  <c r="D220" i="5"/>
  <c r="I220" i="5" s="1"/>
  <c r="D218" i="5"/>
  <c r="I218" i="5" s="1"/>
  <c r="D216" i="5"/>
  <c r="I216" i="5" s="1"/>
  <c r="D214" i="5"/>
  <c r="I214" i="5" s="1"/>
  <c r="D212" i="5"/>
  <c r="I212" i="5" s="1"/>
  <c r="D210" i="5"/>
  <c r="I210" i="5" s="1"/>
  <c r="D208" i="5"/>
  <c r="I208" i="5" s="1"/>
  <c r="D206" i="5"/>
  <c r="I206" i="5" s="1"/>
  <c r="D204" i="5"/>
  <c r="I204" i="5" s="1"/>
  <c r="D202" i="5"/>
  <c r="I202" i="5" s="1"/>
  <c r="D200" i="5"/>
  <c r="I200" i="5" s="1"/>
  <c r="D198" i="5"/>
  <c r="I198" i="5" s="1"/>
  <c r="D196" i="5"/>
  <c r="I196" i="5" s="1"/>
  <c r="D194" i="5"/>
  <c r="I194" i="5" s="1"/>
  <c r="D192" i="5"/>
  <c r="I192" i="5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Q166" i="2" s="1"/>
  <c r="D163" i="5"/>
  <c r="E163" i="5" s="1"/>
  <c r="H164" i="2" s="1"/>
  <c r="Q164" i="2" s="1"/>
  <c r="D161" i="5"/>
  <c r="E161" i="5" s="1"/>
  <c r="H162" i="2" s="1"/>
  <c r="Q162" i="2" s="1"/>
  <c r="D159" i="5"/>
  <c r="E159" i="5" s="1"/>
  <c r="H160" i="2" s="1"/>
  <c r="Q160" i="2" s="1"/>
  <c r="D157" i="5"/>
  <c r="E157" i="5" s="1"/>
  <c r="H158" i="2" s="1"/>
  <c r="Q158" i="2" s="1"/>
  <c r="D155" i="5"/>
  <c r="E155" i="5" s="1"/>
  <c r="H156" i="2" s="1"/>
  <c r="Q156" i="2" s="1"/>
  <c r="D153" i="5"/>
  <c r="E153" i="5" s="1"/>
  <c r="H154" i="2" s="1"/>
  <c r="Q154" i="2" s="1"/>
  <c r="D151" i="5"/>
  <c r="E151" i="5" s="1"/>
  <c r="H152" i="2" s="1"/>
  <c r="Q152" i="2" s="1"/>
  <c r="D149" i="5"/>
  <c r="E149" i="5" s="1"/>
  <c r="H150" i="2" s="1"/>
  <c r="Q150" i="2" s="1"/>
  <c r="D147" i="5"/>
  <c r="E147" i="5" s="1"/>
  <c r="H148" i="2" s="1"/>
  <c r="Q148" i="2" s="1"/>
  <c r="D145" i="5"/>
  <c r="E145" i="5" s="1"/>
  <c r="H146" i="2" s="1"/>
  <c r="Q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E295" i="5" s="1"/>
  <c r="H296" i="2" s="1"/>
  <c r="D293" i="5"/>
  <c r="I293" i="5" s="1"/>
  <c r="D291" i="5"/>
  <c r="I291" i="5" s="1"/>
  <c r="D289" i="5"/>
  <c r="I289" i="5" s="1"/>
  <c r="D287" i="5"/>
  <c r="E287" i="5" s="1"/>
  <c r="H288" i="2" s="1"/>
  <c r="D285" i="5"/>
  <c r="I285" i="5" s="1"/>
  <c r="D283" i="5"/>
  <c r="I283" i="5" s="1"/>
  <c r="D281" i="5"/>
  <c r="I281" i="5" s="1"/>
  <c r="D279" i="5"/>
  <c r="E279" i="5" s="1"/>
  <c r="H280" i="2" s="1"/>
  <c r="D277" i="5"/>
  <c r="I277" i="5" s="1"/>
  <c r="D275" i="5"/>
  <c r="I275" i="5" s="1"/>
  <c r="D273" i="5"/>
  <c r="I273" i="5" s="1"/>
  <c r="D271" i="5"/>
  <c r="E271" i="5" s="1"/>
  <c r="H272" i="2" s="1"/>
  <c r="D269" i="5"/>
  <c r="I269" i="5" s="1"/>
  <c r="D267" i="5"/>
  <c r="I267" i="5" s="1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I190" i="5" s="1"/>
  <c r="D188" i="5"/>
  <c r="E188" i="5" s="1"/>
  <c r="H189" i="2" s="1"/>
  <c r="D186" i="5"/>
  <c r="I186" i="5" s="1"/>
  <c r="D184" i="5"/>
  <c r="E184" i="5" s="1"/>
  <c r="H185" i="2" s="1"/>
  <c r="D182" i="5"/>
  <c r="E182" i="5" s="1"/>
  <c r="H183" i="2" s="1"/>
  <c r="D180" i="5"/>
  <c r="E180" i="5" s="1"/>
  <c r="H181" i="2" s="1"/>
  <c r="D178" i="5"/>
  <c r="E178" i="5" s="1"/>
  <c r="H179" i="2" s="1"/>
  <c r="Q179" i="2" s="1"/>
  <c r="D176" i="5"/>
  <c r="E176" i="5" s="1"/>
  <c r="H177" i="2" s="1"/>
  <c r="D174" i="5"/>
  <c r="D172" i="5"/>
  <c r="E172" i="5" s="1"/>
  <c r="H173" i="2" s="1"/>
  <c r="D170" i="5"/>
  <c r="E170" i="5" s="1"/>
  <c r="H171" i="2" s="1"/>
  <c r="D168" i="5"/>
  <c r="E168" i="5" s="1"/>
  <c r="H169" i="2" s="1"/>
  <c r="Q169" i="2" s="1"/>
  <c r="D166" i="5"/>
  <c r="I166" i="5" s="1"/>
  <c r="D164" i="5"/>
  <c r="E164" i="5" s="1"/>
  <c r="H165" i="2" s="1"/>
  <c r="Q165" i="2" s="1"/>
  <c r="D162" i="5"/>
  <c r="I162" i="5" s="1"/>
  <c r="D160" i="5"/>
  <c r="E160" i="5" s="1"/>
  <c r="H161" i="2" s="1"/>
  <c r="Q161" i="2" s="1"/>
  <c r="D158" i="5"/>
  <c r="E158" i="5" s="1"/>
  <c r="H159" i="2" s="1"/>
  <c r="Q159" i="2" s="1"/>
  <c r="D156" i="5"/>
  <c r="E156" i="5" s="1"/>
  <c r="H157" i="2" s="1"/>
  <c r="Q157" i="2" s="1"/>
  <c r="D154" i="5"/>
  <c r="E154" i="5" s="1"/>
  <c r="H155" i="2" s="1"/>
  <c r="Q155" i="2" s="1"/>
  <c r="D152" i="5"/>
  <c r="E152" i="5" s="1"/>
  <c r="H153" i="2" s="1"/>
  <c r="Q153" i="2" s="1"/>
  <c r="D150" i="5"/>
  <c r="D148" i="5"/>
  <c r="E148" i="5" s="1"/>
  <c r="H149" i="2" s="1"/>
  <c r="Q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E256" i="5"/>
  <c r="H257" i="2" s="1"/>
  <c r="E252" i="5"/>
  <c r="H253" i="2" s="1"/>
  <c r="E248" i="5"/>
  <c r="H249" i="2" s="1"/>
  <c r="E244" i="5"/>
  <c r="H245" i="2" s="1"/>
  <c r="E240" i="5"/>
  <c r="H241" i="2" s="1"/>
  <c r="E236" i="5"/>
  <c r="H237" i="2" s="1"/>
  <c r="E232" i="5"/>
  <c r="H233" i="2" s="1"/>
  <c r="E228" i="5"/>
  <c r="H229" i="2" s="1"/>
  <c r="E224" i="5"/>
  <c r="H225" i="2" s="1"/>
  <c r="E220" i="5"/>
  <c r="H221" i="2" s="1"/>
  <c r="E216" i="5"/>
  <c r="H217" i="2" s="1"/>
  <c r="E212" i="5"/>
  <c r="H213" i="2" s="1"/>
  <c r="E208" i="5"/>
  <c r="H209" i="2" s="1"/>
  <c r="E204" i="5"/>
  <c r="H205" i="2" s="1"/>
  <c r="E200" i="5"/>
  <c r="H201" i="2" s="1"/>
  <c r="E196" i="5"/>
  <c r="H197" i="2" s="1"/>
  <c r="E192" i="5"/>
  <c r="H193" i="2" s="1"/>
  <c r="I188" i="5"/>
  <c r="I184" i="5"/>
  <c r="I176" i="5"/>
  <c r="I160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I295" i="5"/>
  <c r="E293" i="5"/>
  <c r="H294" i="2" s="1"/>
  <c r="E291" i="5"/>
  <c r="H292" i="2" s="1"/>
  <c r="E289" i="5"/>
  <c r="H290" i="2" s="1"/>
  <c r="I287" i="5"/>
  <c r="E285" i="5"/>
  <c r="H286" i="2" s="1"/>
  <c r="E283" i="5"/>
  <c r="H284" i="2" s="1"/>
  <c r="E281" i="5"/>
  <c r="H282" i="2" s="1"/>
  <c r="I279" i="5"/>
  <c r="E277" i="5"/>
  <c r="H278" i="2" s="1"/>
  <c r="E275" i="5"/>
  <c r="H276" i="2" s="1"/>
  <c r="E273" i="5"/>
  <c r="H274" i="2" s="1"/>
  <c r="I271" i="5"/>
  <c r="E269" i="5"/>
  <c r="H270" i="2" s="1"/>
  <c r="E267" i="5"/>
  <c r="H268" i="2" s="1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E186" i="5"/>
  <c r="H187" i="2" s="1"/>
  <c r="I178" i="5"/>
  <c r="E174" i="5"/>
  <c r="H175" i="2" s="1"/>
  <c r="I174" i="5"/>
  <c r="I170" i="5"/>
  <c r="E166" i="5"/>
  <c r="H167" i="2" s="1"/>
  <c r="Q167" i="2" s="1"/>
  <c r="E162" i="5"/>
  <c r="H163" i="2" s="1"/>
  <c r="Q163" i="2" s="1"/>
  <c r="I154" i="5"/>
  <c r="E150" i="5"/>
  <c r="H151" i="2" s="1"/>
  <c r="Q151" i="2" s="1"/>
  <c r="I150" i="5"/>
  <c r="E146" i="5"/>
  <c r="H147" i="2" s="1"/>
  <c r="Q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3" i="5"/>
  <c r="I294" i="2" s="1"/>
  <c r="F289" i="5"/>
  <c r="I290" i="2" s="1"/>
  <c r="I286" i="5"/>
  <c r="I282" i="5"/>
  <c r="F281" i="5"/>
  <c r="I282" i="2" s="1"/>
  <c r="F279" i="5"/>
  <c r="I280" i="2" s="1"/>
  <c r="I278" i="5"/>
  <c r="F275" i="5"/>
  <c r="I276" i="2" s="1"/>
  <c r="I274" i="5"/>
  <c r="F273" i="5"/>
  <c r="I274" i="2" s="1"/>
  <c r="I270" i="5"/>
  <c r="I266" i="5"/>
  <c r="F265" i="5"/>
  <c r="I266" i="2" s="1"/>
  <c r="I264" i="5"/>
  <c r="F259" i="5"/>
  <c r="I260" i="2" s="1"/>
  <c r="F251" i="5"/>
  <c r="I252" i="2" s="1"/>
  <c r="F243" i="5"/>
  <c r="I244" i="2" s="1"/>
  <c r="F239" i="5"/>
  <c r="I240" i="2" s="1"/>
  <c r="F231" i="5"/>
  <c r="I232" i="2" s="1"/>
  <c r="F223" i="5"/>
  <c r="I224" i="2" s="1"/>
  <c r="F215" i="5"/>
  <c r="I216" i="2" s="1"/>
  <c r="F207" i="5"/>
  <c r="I208" i="2" s="1"/>
  <c r="F199" i="5"/>
  <c r="I200" i="2" s="1"/>
  <c r="F191" i="5"/>
  <c r="I192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G12" i="5" s="1"/>
  <c r="J13" i="2" s="1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I263" i="5"/>
  <c r="F262" i="5"/>
  <c r="I263" i="2" s="1"/>
  <c r="F260" i="5"/>
  <c r="I261" i="2" s="1"/>
  <c r="F258" i="5"/>
  <c r="I259" i="2" s="1"/>
  <c r="I255" i="5"/>
  <c r="F254" i="5"/>
  <c r="I255" i="2" s="1"/>
  <c r="F252" i="5"/>
  <c r="I253" i="2" s="1"/>
  <c r="F250" i="5"/>
  <c r="I251" i="2" s="1"/>
  <c r="I247" i="5"/>
  <c r="F246" i="5"/>
  <c r="I247" i="2" s="1"/>
  <c r="F244" i="5"/>
  <c r="I245" i="2" s="1"/>
  <c r="F242" i="5"/>
  <c r="I243" i="2" s="1"/>
  <c r="I239" i="5"/>
  <c r="F238" i="5"/>
  <c r="I239" i="2" s="1"/>
  <c r="F236" i="5"/>
  <c r="I237" i="2" s="1"/>
  <c r="F234" i="5"/>
  <c r="I235" i="2" s="1"/>
  <c r="I231" i="5"/>
  <c r="F230" i="5"/>
  <c r="I231" i="2" s="1"/>
  <c r="F228" i="5"/>
  <c r="I229" i="2" s="1"/>
  <c r="F226" i="5"/>
  <c r="I227" i="2" s="1"/>
  <c r="I223" i="5"/>
  <c r="F222" i="5"/>
  <c r="I223" i="2" s="1"/>
  <c r="F220" i="5"/>
  <c r="I221" i="2" s="1"/>
  <c r="F218" i="5"/>
  <c r="I219" i="2" s="1"/>
  <c r="I215" i="5"/>
  <c r="F214" i="5"/>
  <c r="I215" i="2" s="1"/>
  <c r="F212" i="5"/>
  <c r="I213" i="2" s="1"/>
  <c r="F210" i="5"/>
  <c r="I211" i="2" s="1"/>
  <c r="I207" i="5"/>
  <c r="F206" i="5"/>
  <c r="I207" i="2" s="1"/>
  <c r="F204" i="5"/>
  <c r="I205" i="2" s="1"/>
  <c r="F202" i="5"/>
  <c r="I203" i="2" s="1"/>
  <c r="I199" i="5"/>
  <c r="F198" i="5"/>
  <c r="I199" i="2" s="1"/>
  <c r="F196" i="5"/>
  <c r="I197" i="2" s="1"/>
  <c r="F194" i="5"/>
  <c r="I195" i="2" s="1"/>
  <c r="I191" i="5"/>
  <c r="F188" i="5"/>
  <c r="I189" i="2" s="1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68" i="5"/>
  <c r="I169" i="2" s="1"/>
  <c r="I167" i="5"/>
  <c r="F164" i="5"/>
  <c r="I165" i="2" s="1"/>
  <c r="I159" i="5"/>
  <c r="F158" i="5"/>
  <c r="I159" i="2" s="1"/>
  <c r="I155" i="5"/>
  <c r="F154" i="5"/>
  <c r="I155" i="2" s="1"/>
  <c r="I151" i="5"/>
  <c r="F150" i="5"/>
  <c r="I151" i="2" s="1"/>
  <c r="F148" i="5"/>
  <c r="I149" i="2" s="1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4" i="5"/>
  <c r="J295" i="2" s="1"/>
  <c r="G293" i="5"/>
  <c r="J294" i="2" s="1"/>
  <c r="G291" i="5"/>
  <c r="J292" i="2" s="1"/>
  <c r="G290" i="5"/>
  <c r="J291" i="2" s="1"/>
  <c r="G289" i="5"/>
  <c r="J290" i="2" s="1"/>
  <c r="G286" i="5"/>
  <c r="J287" i="2" s="1"/>
  <c r="G285" i="5"/>
  <c r="J286" i="2" s="1"/>
  <c r="G283" i="5"/>
  <c r="J284" i="2" s="1"/>
  <c r="G282" i="5"/>
  <c r="J283" i="2" s="1"/>
  <c r="G281" i="5"/>
  <c r="J282" i="2" s="1"/>
  <c r="G278" i="5"/>
  <c r="J279" i="2" s="1"/>
  <c r="G277" i="5"/>
  <c r="J278" i="2" s="1"/>
  <c r="G275" i="5"/>
  <c r="J276" i="2" s="1"/>
  <c r="G274" i="5"/>
  <c r="J275" i="2" s="1"/>
  <c r="G273" i="5"/>
  <c r="J274" i="2" s="1"/>
  <c r="G270" i="5"/>
  <c r="J271" i="2" s="1"/>
  <c r="G269" i="5"/>
  <c r="J270" i="2" s="1"/>
  <c r="G267" i="5"/>
  <c r="J268" i="2" s="1"/>
  <c r="G266" i="5"/>
  <c r="J267" i="2" s="1"/>
  <c r="G265" i="5"/>
  <c r="J266" i="2" s="1"/>
  <c r="G263" i="5"/>
  <c r="J264" i="2" s="1"/>
  <c r="G262" i="5"/>
  <c r="J263" i="2" s="1"/>
  <c r="G261" i="5"/>
  <c r="J262" i="2" s="1"/>
  <c r="G259" i="5"/>
  <c r="J260" i="2" s="1"/>
  <c r="G258" i="5"/>
  <c r="J259" i="2" s="1"/>
  <c r="G257" i="5"/>
  <c r="J258" i="2" s="1"/>
  <c r="G255" i="5"/>
  <c r="J256" i="2" s="1"/>
  <c r="G254" i="5"/>
  <c r="J255" i="2" s="1"/>
  <c r="G253" i="5"/>
  <c r="J254" i="2" s="1"/>
  <c r="G251" i="5"/>
  <c r="J252" i="2" s="1"/>
  <c r="G250" i="5"/>
  <c r="J251" i="2" s="1"/>
  <c r="G249" i="5"/>
  <c r="J250" i="2" s="1"/>
  <c r="G247" i="5"/>
  <c r="J248" i="2" s="1"/>
  <c r="G246" i="5"/>
  <c r="J247" i="2" s="1"/>
  <c r="G245" i="5"/>
  <c r="J246" i="2" s="1"/>
  <c r="G243" i="5"/>
  <c r="J244" i="2" s="1"/>
  <c r="G242" i="5"/>
  <c r="J243" i="2" s="1"/>
  <c r="G241" i="5"/>
  <c r="J242" i="2" s="1"/>
  <c r="G240" i="5"/>
  <c r="J241" i="2" s="1"/>
  <c r="G238" i="5"/>
  <c r="J239" i="2" s="1"/>
  <c r="G237" i="5"/>
  <c r="J238" i="2" s="1"/>
  <c r="G236" i="5"/>
  <c r="J237" i="2" s="1"/>
  <c r="G234" i="5"/>
  <c r="J235" i="2" s="1"/>
  <c r="G233" i="5"/>
  <c r="J234" i="2" s="1"/>
  <c r="G232" i="5"/>
  <c r="J233" i="2" s="1"/>
  <c r="G230" i="5"/>
  <c r="J231" i="2" s="1"/>
  <c r="G229" i="5"/>
  <c r="J230" i="2" s="1"/>
  <c r="G228" i="5"/>
  <c r="J229" i="2" s="1"/>
  <c r="G226" i="5"/>
  <c r="J227" i="2" s="1"/>
  <c r="G225" i="5"/>
  <c r="J226" i="2" s="1"/>
  <c r="G224" i="5"/>
  <c r="J225" i="2" s="1"/>
  <c r="G222" i="5"/>
  <c r="J223" i="2" s="1"/>
  <c r="G221" i="5"/>
  <c r="J222" i="2" s="1"/>
  <c r="G220" i="5"/>
  <c r="J221" i="2" s="1"/>
  <c r="G218" i="5"/>
  <c r="J219" i="2" s="1"/>
  <c r="G217" i="5"/>
  <c r="J218" i="2" s="1"/>
  <c r="G216" i="5"/>
  <c r="J217" i="2" s="1"/>
  <c r="G214" i="5"/>
  <c r="J215" i="2" s="1"/>
  <c r="G213" i="5"/>
  <c r="J214" i="2" s="1"/>
  <c r="G212" i="5"/>
  <c r="J213" i="2" s="1"/>
  <c r="G210" i="5"/>
  <c r="J211" i="2" s="1"/>
  <c r="G209" i="5"/>
  <c r="J210" i="2" s="1"/>
  <c r="G208" i="5"/>
  <c r="J209" i="2" s="1"/>
  <c r="G206" i="5"/>
  <c r="J207" i="2" s="1"/>
  <c r="G205" i="5"/>
  <c r="J206" i="2" s="1"/>
  <c r="G204" i="5"/>
  <c r="J205" i="2" s="1"/>
  <c r="G202" i="5"/>
  <c r="J203" i="2" s="1"/>
  <c r="G201" i="5"/>
  <c r="J202" i="2" s="1"/>
  <c r="G200" i="5"/>
  <c r="J201" i="2" s="1"/>
  <c r="G198" i="5"/>
  <c r="J199" i="2" s="1"/>
  <c r="G197" i="5"/>
  <c r="J198" i="2" s="1"/>
  <c r="G196" i="5"/>
  <c r="J197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6" i="5"/>
  <c r="J187" i="2" s="1"/>
  <c r="G185" i="5"/>
  <c r="J186" i="2" s="1"/>
  <c r="G184" i="5"/>
  <c r="J185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3" i="5"/>
  <c r="J164" i="2" s="1"/>
  <c r="G160" i="5"/>
  <c r="J161" i="2" s="1"/>
  <c r="G159" i="5"/>
  <c r="J160" i="2" s="1"/>
  <c r="G157" i="5"/>
  <c r="J158" i="2" s="1"/>
  <c r="G155" i="5"/>
  <c r="J156" i="2" s="1"/>
  <c r="G154" i="5"/>
  <c r="J155" i="2" s="1"/>
  <c r="G151" i="5"/>
  <c r="J152" i="2" s="1"/>
  <c r="G150" i="5"/>
  <c r="J151" i="2" s="1"/>
  <c r="G149" i="5"/>
  <c r="J150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D14" i="5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K505" i="4"/>
  <c r="K503" i="4"/>
  <c r="Q503" i="4" s="1"/>
  <c r="K499" i="4"/>
  <c r="K497" i="4"/>
  <c r="K495" i="4"/>
  <c r="K493" i="4"/>
  <c r="K491" i="4"/>
  <c r="K489" i="4"/>
  <c r="K487" i="4"/>
  <c r="Q487" i="4" s="1"/>
  <c r="K485" i="4"/>
  <c r="K483" i="4"/>
  <c r="K481" i="4"/>
  <c r="K479" i="4"/>
  <c r="Q479" i="4" s="1"/>
  <c r="K477" i="4"/>
  <c r="K475" i="4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T177" i="4" s="1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P21" i="4"/>
  <c r="N21" i="4"/>
  <c r="L20" i="4"/>
  <c r="G244" i="5" l="1"/>
  <c r="J245" i="2" s="1"/>
  <c r="G248" i="5"/>
  <c r="J249" i="2" s="1"/>
  <c r="G252" i="5"/>
  <c r="J253" i="2" s="1"/>
  <c r="G256" i="5"/>
  <c r="J257" i="2" s="1"/>
  <c r="G260" i="5"/>
  <c r="J261" i="2" s="1"/>
  <c r="G264" i="5"/>
  <c r="J265" i="2" s="1"/>
  <c r="G271" i="5"/>
  <c r="J272" i="2" s="1"/>
  <c r="G279" i="5"/>
  <c r="J280" i="2" s="1"/>
  <c r="G287" i="5"/>
  <c r="J288" i="2" s="1"/>
  <c r="G295" i="5"/>
  <c r="J296" i="2" s="1"/>
  <c r="I243" i="5"/>
  <c r="F248" i="5"/>
  <c r="I249" i="2" s="1"/>
  <c r="I251" i="5"/>
  <c r="F256" i="5"/>
  <c r="I257" i="2" s="1"/>
  <c r="I259" i="5"/>
  <c r="F264" i="5"/>
  <c r="I265" i="2" s="1"/>
  <c r="F247" i="5"/>
  <c r="I248" i="2" s="1"/>
  <c r="F255" i="5"/>
  <c r="I256" i="2" s="1"/>
  <c r="F263" i="5"/>
  <c r="I264" i="2" s="1"/>
  <c r="F267" i="5"/>
  <c r="I268" i="2" s="1"/>
  <c r="F271" i="5"/>
  <c r="I272" i="2" s="1"/>
  <c r="F283" i="5"/>
  <c r="I284" i="2" s="1"/>
  <c r="F287" i="5"/>
  <c r="I288" i="2" s="1"/>
  <c r="F291" i="5"/>
  <c r="I292" i="2" s="1"/>
  <c r="F295" i="5"/>
  <c r="I296" i="2" s="1"/>
  <c r="T197" i="4"/>
  <c r="T205" i="4"/>
  <c r="T213" i="4"/>
  <c r="Q190" i="4"/>
  <c r="G187" i="5"/>
  <c r="J188" i="2" s="1"/>
  <c r="G195" i="5"/>
  <c r="J196" i="2" s="1"/>
  <c r="G199" i="5"/>
  <c r="J200" i="2" s="1"/>
  <c r="G203" i="5"/>
  <c r="J204" i="2" s="1"/>
  <c r="G207" i="5"/>
  <c r="J208" i="2" s="1"/>
  <c r="G211" i="5"/>
  <c r="J212" i="2" s="1"/>
  <c r="G215" i="5"/>
  <c r="J216" i="2" s="1"/>
  <c r="G219" i="5"/>
  <c r="J220" i="2" s="1"/>
  <c r="G223" i="5"/>
  <c r="J224" i="2" s="1"/>
  <c r="G227" i="5"/>
  <c r="J228" i="2" s="1"/>
  <c r="G231" i="5"/>
  <c r="J232" i="2" s="1"/>
  <c r="G235" i="5"/>
  <c r="J236" i="2" s="1"/>
  <c r="G239" i="5"/>
  <c r="J240" i="2" s="1"/>
  <c r="I187" i="5"/>
  <c r="G188" i="2" s="1"/>
  <c r="F190" i="5"/>
  <c r="I191" i="2" s="1"/>
  <c r="F192" i="5"/>
  <c r="I193" i="2" s="1"/>
  <c r="I195" i="5"/>
  <c r="F200" i="5"/>
  <c r="I201" i="2" s="1"/>
  <c r="I203" i="5"/>
  <c r="F208" i="5"/>
  <c r="I209" i="2" s="1"/>
  <c r="I211" i="5"/>
  <c r="F216" i="5"/>
  <c r="I217" i="2" s="1"/>
  <c r="I219" i="5"/>
  <c r="F224" i="5"/>
  <c r="I225" i="2" s="1"/>
  <c r="I227" i="5"/>
  <c r="F232" i="5"/>
  <c r="I233" i="2" s="1"/>
  <c r="I235" i="5"/>
  <c r="F240" i="5"/>
  <c r="I241" i="2" s="1"/>
  <c r="F187" i="5"/>
  <c r="I188" i="2" s="1"/>
  <c r="F195" i="5"/>
  <c r="I196" i="2" s="1"/>
  <c r="F203" i="5"/>
  <c r="I204" i="2" s="1"/>
  <c r="F211" i="5"/>
  <c r="I212" i="2" s="1"/>
  <c r="F219" i="5"/>
  <c r="I220" i="2" s="1"/>
  <c r="F227" i="5"/>
  <c r="I228" i="2" s="1"/>
  <c r="F235" i="5"/>
  <c r="I236" i="2" s="1"/>
  <c r="G183" i="5"/>
  <c r="J184" i="2" s="1"/>
  <c r="G182" i="5"/>
  <c r="J183" i="2" s="1"/>
  <c r="I182" i="5"/>
  <c r="I180" i="5"/>
  <c r="I168" i="5"/>
  <c r="I172" i="5"/>
  <c r="F170" i="5"/>
  <c r="I171" i="2" s="1"/>
  <c r="E14" i="9"/>
  <c r="G15" i="8" s="1"/>
  <c r="G14" i="9"/>
  <c r="T502" i="4"/>
  <c r="T546" i="4"/>
  <c r="G148" i="5"/>
  <c r="J149" i="2" s="1"/>
  <c r="G152" i="5"/>
  <c r="J153" i="2" s="1"/>
  <c r="G161" i="5"/>
  <c r="J162" i="2" s="1"/>
  <c r="G164" i="5"/>
  <c r="J165" i="2" s="1"/>
  <c r="F160" i="5"/>
  <c r="I161" i="2" s="1"/>
  <c r="I164" i="5"/>
  <c r="G2" i="9"/>
  <c r="D6" i="9"/>
  <c r="F7" i="8" s="1"/>
  <c r="F166" i="5"/>
  <c r="I167" i="2" s="1"/>
  <c r="I163" i="5"/>
  <c r="G162" i="5"/>
  <c r="J163" i="2" s="1"/>
  <c r="F162" i="5"/>
  <c r="I163" i="2" s="1"/>
  <c r="I512" i="11"/>
  <c r="Q509" i="4"/>
  <c r="T951" i="4"/>
  <c r="Q465" i="4"/>
  <c r="Q469" i="4"/>
  <c r="Q473" i="4"/>
  <c r="Q477" i="4"/>
  <c r="Q481" i="4"/>
  <c r="Q485" i="4"/>
  <c r="Q489" i="4"/>
  <c r="Q493" i="4"/>
  <c r="Q497" i="4"/>
  <c r="Q507" i="4"/>
  <c r="Q955" i="4"/>
  <c r="I99" i="5"/>
  <c r="E87" i="5"/>
  <c r="H88" i="2" s="1"/>
  <c r="Q88" i="2" s="1"/>
  <c r="I15" i="5"/>
  <c r="F152" i="5"/>
  <c r="I153" i="2" s="1"/>
  <c r="G158" i="5"/>
  <c r="J159" i="2" s="1"/>
  <c r="I158" i="5"/>
  <c r="G156" i="5"/>
  <c r="J157" i="2" s="1"/>
  <c r="F156" i="5"/>
  <c r="I157" i="2" s="1"/>
  <c r="I156" i="5"/>
  <c r="E157" i="2" s="1"/>
  <c r="G153" i="5"/>
  <c r="J154" i="2" s="1"/>
  <c r="I152" i="5"/>
  <c r="I148" i="5"/>
  <c r="I147" i="5"/>
  <c r="D14" i="8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Q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S150" i="2" s="1"/>
  <c r="I153" i="5"/>
  <c r="I157" i="5"/>
  <c r="G158" i="2" s="1"/>
  <c r="S158" i="2" s="1"/>
  <c r="I161" i="5"/>
  <c r="I165" i="5"/>
  <c r="G166" i="2" s="1"/>
  <c r="S166" i="2" s="1"/>
  <c r="I169" i="5"/>
  <c r="I173" i="5"/>
  <c r="G174" i="2" s="1"/>
  <c r="I177" i="5"/>
  <c r="I181" i="5"/>
  <c r="G182" i="2" s="1"/>
  <c r="I185" i="5"/>
  <c r="E186" i="2" s="1"/>
  <c r="I189" i="5"/>
  <c r="G190" i="2" s="1"/>
  <c r="I193" i="5"/>
  <c r="G194" i="2" s="1"/>
  <c r="I197" i="5"/>
  <c r="G198" i="2" s="1"/>
  <c r="I201" i="5"/>
  <c r="E202" i="2" s="1"/>
  <c r="I205" i="5"/>
  <c r="G206" i="2" s="1"/>
  <c r="I209" i="5"/>
  <c r="G210" i="2" s="1"/>
  <c r="I213" i="5"/>
  <c r="G214" i="2" s="1"/>
  <c r="I217" i="5"/>
  <c r="E218" i="2" s="1"/>
  <c r="I221" i="5"/>
  <c r="G222" i="2" s="1"/>
  <c r="I225" i="5"/>
  <c r="G226" i="2" s="1"/>
  <c r="I229" i="5"/>
  <c r="G230" i="2" s="1"/>
  <c r="I233" i="5"/>
  <c r="E234" i="2" s="1"/>
  <c r="I237" i="5"/>
  <c r="G238" i="2" s="1"/>
  <c r="I241" i="5"/>
  <c r="G242" i="2" s="1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E84" i="2"/>
  <c r="G84" i="2"/>
  <c r="S84" i="2" s="1"/>
  <c r="F84" i="2"/>
  <c r="R84" i="2" s="1"/>
  <c r="G92" i="2"/>
  <c r="S92" i="2" s="1"/>
  <c r="E100" i="2"/>
  <c r="G100" i="2"/>
  <c r="S100" i="2" s="1"/>
  <c r="F100" i="2"/>
  <c r="R100" i="2" s="1"/>
  <c r="G102" i="2"/>
  <c r="S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R149" i="2" s="1"/>
  <c r="E149" i="2"/>
  <c r="G149" i="2"/>
  <c r="S149" i="2" s="1"/>
  <c r="F153" i="2"/>
  <c r="R153" i="2" s="1"/>
  <c r="E153" i="2"/>
  <c r="G153" i="2"/>
  <c r="S153" i="2" s="1"/>
  <c r="F157" i="2"/>
  <c r="R157" i="2" s="1"/>
  <c r="F161" i="2"/>
  <c r="R161" i="2" s="1"/>
  <c r="E161" i="2"/>
  <c r="G161" i="2"/>
  <c r="S161" i="2" s="1"/>
  <c r="F165" i="2"/>
  <c r="R165" i="2" s="1"/>
  <c r="E165" i="2"/>
  <c r="G165" i="2"/>
  <c r="S165" i="2" s="1"/>
  <c r="F169" i="2"/>
  <c r="R169" i="2" s="1"/>
  <c r="E169" i="2"/>
  <c r="G169" i="2"/>
  <c r="S169" i="2" s="1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30" i="2"/>
  <c r="G46" i="2"/>
  <c r="S46" i="2" s="1"/>
  <c r="G62" i="2"/>
  <c r="S62" i="2" s="1"/>
  <c r="E70" i="2"/>
  <c r="E90" i="2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S146" i="2" s="1"/>
  <c r="F146" i="2"/>
  <c r="R146" i="2" s="1"/>
  <c r="E148" i="2"/>
  <c r="G148" i="2"/>
  <c r="S148" i="2" s="1"/>
  <c r="F148" i="2"/>
  <c r="R148" i="2" s="1"/>
  <c r="E150" i="2"/>
  <c r="E152" i="2"/>
  <c r="G152" i="2"/>
  <c r="S152" i="2" s="1"/>
  <c r="F152" i="2"/>
  <c r="R152" i="2" s="1"/>
  <c r="E154" i="2"/>
  <c r="G154" i="2"/>
  <c r="S154" i="2" s="1"/>
  <c r="F154" i="2"/>
  <c r="R154" i="2" s="1"/>
  <c r="E156" i="2"/>
  <c r="G156" i="2"/>
  <c r="S156" i="2" s="1"/>
  <c r="F156" i="2"/>
  <c r="R156" i="2" s="1"/>
  <c r="E158" i="2"/>
  <c r="F158" i="2"/>
  <c r="R158" i="2" s="1"/>
  <c r="E160" i="2"/>
  <c r="G160" i="2"/>
  <c r="S160" i="2" s="1"/>
  <c r="F160" i="2"/>
  <c r="R160" i="2" s="1"/>
  <c r="E162" i="2"/>
  <c r="G162" i="2"/>
  <c r="S162" i="2" s="1"/>
  <c r="F162" i="2"/>
  <c r="R162" i="2" s="1"/>
  <c r="E164" i="2"/>
  <c r="G164" i="2"/>
  <c r="S164" i="2" s="1"/>
  <c r="F164" i="2"/>
  <c r="R164" i="2" s="1"/>
  <c r="E166" i="2"/>
  <c r="F166" i="2"/>
  <c r="R166" i="2" s="1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G186" i="2"/>
  <c r="E188" i="2"/>
  <c r="F188" i="2"/>
  <c r="E190" i="2"/>
  <c r="F190" i="2"/>
  <c r="E192" i="2"/>
  <c r="G192" i="2"/>
  <c r="F192" i="2"/>
  <c r="E194" i="2"/>
  <c r="F194" i="2"/>
  <c r="E196" i="2"/>
  <c r="G196" i="2"/>
  <c r="F196" i="2"/>
  <c r="E198" i="2"/>
  <c r="F198" i="2"/>
  <c r="E200" i="2"/>
  <c r="G200" i="2"/>
  <c r="F200" i="2"/>
  <c r="G202" i="2"/>
  <c r="E204" i="2"/>
  <c r="G204" i="2"/>
  <c r="F204" i="2"/>
  <c r="E206" i="2"/>
  <c r="F206" i="2"/>
  <c r="E208" i="2"/>
  <c r="G208" i="2"/>
  <c r="F208" i="2"/>
  <c r="E210" i="2"/>
  <c r="F210" i="2"/>
  <c r="E212" i="2"/>
  <c r="G212" i="2"/>
  <c r="F212" i="2"/>
  <c r="E214" i="2"/>
  <c r="F214" i="2"/>
  <c r="E216" i="2"/>
  <c r="G216" i="2"/>
  <c r="F216" i="2"/>
  <c r="G218" i="2"/>
  <c r="E220" i="2"/>
  <c r="G220" i="2"/>
  <c r="F220" i="2"/>
  <c r="E222" i="2"/>
  <c r="F222" i="2"/>
  <c r="E224" i="2"/>
  <c r="G224" i="2"/>
  <c r="F224" i="2"/>
  <c r="E226" i="2"/>
  <c r="F226" i="2"/>
  <c r="E228" i="2"/>
  <c r="G228" i="2"/>
  <c r="F228" i="2"/>
  <c r="E230" i="2"/>
  <c r="F230" i="2"/>
  <c r="E232" i="2"/>
  <c r="G232" i="2"/>
  <c r="F232" i="2"/>
  <c r="G234" i="2"/>
  <c r="E236" i="2"/>
  <c r="G236" i="2"/>
  <c r="F236" i="2"/>
  <c r="E238" i="2"/>
  <c r="F238" i="2"/>
  <c r="E240" i="2"/>
  <c r="G240" i="2"/>
  <c r="F240" i="2"/>
  <c r="E242" i="2"/>
  <c r="F242" i="2"/>
  <c r="E244" i="2"/>
  <c r="G244" i="2"/>
  <c r="F244" i="2"/>
  <c r="E246" i="2"/>
  <c r="E248" i="2"/>
  <c r="G248" i="2"/>
  <c r="F248" i="2"/>
  <c r="E250" i="2"/>
  <c r="G250" i="2"/>
  <c r="F250" i="2"/>
  <c r="E252" i="2"/>
  <c r="G252" i="2"/>
  <c r="F252" i="2"/>
  <c r="F254" i="2"/>
  <c r="E256" i="2"/>
  <c r="G256" i="2"/>
  <c r="F256" i="2"/>
  <c r="E258" i="2"/>
  <c r="G258" i="2"/>
  <c r="F258" i="2"/>
  <c r="E260" i="2"/>
  <c r="G260" i="2"/>
  <c r="F260" i="2"/>
  <c r="E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R147" i="2" s="1"/>
  <c r="E147" i="2"/>
  <c r="G147" i="2"/>
  <c r="S147" i="2" s="1"/>
  <c r="F151" i="2"/>
  <c r="R151" i="2" s="1"/>
  <c r="E151" i="2"/>
  <c r="G151" i="2"/>
  <c r="S151" i="2" s="1"/>
  <c r="F155" i="2"/>
  <c r="R155" i="2" s="1"/>
  <c r="E155" i="2"/>
  <c r="G155" i="2"/>
  <c r="S155" i="2" s="1"/>
  <c r="F159" i="2"/>
  <c r="R159" i="2" s="1"/>
  <c r="E159" i="2"/>
  <c r="G159" i="2"/>
  <c r="S159" i="2" s="1"/>
  <c r="F163" i="2"/>
  <c r="R163" i="2" s="1"/>
  <c r="E163" i="2"/>
  <c r="G163" i="2"/>
  <c r="S163" i="2" s="1"/>
  <c r="F167" i="2"/>
  <c r="R167" i="2" s="1"/>
  <c r="E167" i="2"/>
  <c r="G167" i="2"/>
  <c r="S167" i="2" s="1"/>
  <c r="F171" i="2"/>
  <c r="E171" i="2"/>
  <c r="G171" i="2"/>
  <c r="F175" i="2"/>
  <c r="E175" i="2"/>
  <c r="G175" i="2"/>
  <c r="F179" i="2"/>
  <c r="R179" i="2" s="1"/>
  <c r="E179" i="2"/>
  <c r="G179" i="2"/>
  <c r="S179" i="2" s="1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H127" i="2" s="1"/>
  <c r="Q127" i="2" s="1"/>
  <c r="E127" i="5"/>
  <c r="H128" i="2" s="1"/>
  <c r="Q128" i="2" s="1"/>
  <c r="E128" i="5"/>
  <c r="H129" i="2" s="1"/>
  <c r="Q129" i="2" s="1"/>
  <c r="E129" i="5"/>
  <c r="H130" i="2" s="1"/>
  <c r="Q130" i="2" s="1"/>
  <c r="E130" i="5"/>
  <c r="H131" i="2" s="1"/>
  <c r="Q131" i="2" s="1"/>
  <c r="E131" i="5"/>
  <c r="H132" i="2" s="1"/>
  <c r="Q132" i="2" s="1"/>
  <c r="E132" i="5"/>
  <c r="H133" i="2" s="1"/>
  <c r="Q133" i="2" s="1"/>
  <c r="E133" i="5"/>
  <c r="H134" i="2" s="1"/>
  <c r="Q134" i="2" s="1"/>
  <c r="E134" i="5"/>
  <c r="H135" i="2" s="1"/>
  <c r="Q135" i="2" s="1"/>
  <c r="E135" i="5"/>
  <c r="H136" i="2" s="1"/>
  <c r="Q136" i="2" s="1"/>
  <c r="E136" i="5"/>
  <c r="H137" i="2" s="1"/>
  <c r="Q137" i="2" s="1"/>
  <c r="E137" i="5"/>
  <c r="H138" i="2" s="1"/>
  <c r="Q138" i="2" s="1"/>
  <c r="E138" i="5"/>
  <c r="H139" i="2" s="1"/>
  <c r="Q139" i="2" s="1"/>
  <c r="E139" i="5"/>
  <c r="H140" i="2" s="1"/>
  <c r="Q140" i="2" s="1"/>
  <c r="E140" i="5"/>
  <c r="H141" i="2" s="1"/>
  <c r="Q141" i="2" s="1"/>
  <c r="E141" i="5"/>
  <c r="H142" i="2" s="1"/>
  <c r="Q142" i="2" s="1"/>
  <c r="E142" i="5"/>
  <c r="H143" i="2" s="1"/>
  <c r="Q143" i="2" s="1"/>
  <c r="E143" i="5"/>
  <c r="H144" i="2" s="1"/>
  <c r="Q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V21" i="4" s="1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R486" i="4"/>
  <c r="R494" i="4"/>
  <c r="R502" i="4"/>
  <c r="R510" i="4"/>
  <c r="S522" i="4"/>
  <c r="S530" i="4"/>
  <c r="U530" i="4" s="1"/>
  <c r="S538" i="4"/>
  <c r="S546" i="4"/>
  <c r="S554" i="4"/>
  <c r="U554" i="4" s="1"/>
  <c r="S925" i="4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5" i="4"/>
  <c r="Q647" i="4"/>
  <c r="T697" i="4"/>
  <c r="T761" i="4"/>
  <c r="T825" i="4"/>
  <c r="T889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U245" i="4" l="1"/>
  <c r="F262" i="2"/>
  <c r="E254" i="2"/>
  <c r="F246" i="2"/>
  <c r="F234" i="2"/>
  <c r="F218" i="2"/>
  <c r="F202" i="2"/>
  <c r="F186" i="2"/>
  <c r="E15" i="8"/>
  <c r="D15" i="8"/>
  <c r="U494" i="4"/>
  <c r="U478" i="4"/>
  <c r="T453" i="4"/>
  <c r="T449" i="4"/>
  <c r="T445" i="4"/>
  <c r="U442" i="4"/>
  <c r="G157" i="2"/>
  <c r="S157" i="2" s="1"/>
  <c r="F150" i="2"/>
  <c r="R150" i="2" s="1"/>
  <c r="U193" i="4"/>
  <c r="T921" i="4"/>
  <c r="T857" i="4"/>
  <c r="T793" i="4"/>
  <c r="T729" i="4"/>
  <c r="T665" i="4"/>
  <c r="E82" i="2"/>
  <c r="E66" i="2"/>
  <c r="E58" i="2"/>
  <c r="E96" i="2"/>
  <c r="V949" i="4"/>
  <c r="U949" i="4"/>
  <c r="V430" i="4"/>
  <c r="U414" i="4"/>
  <c r="R913" i="4"/>
  <c r="T913" i="4"/>
  <c r="R897" i="4"/>
  <c r="T897" i="4"/>
  <c r="R881" i="4"/>
  <c r="T881" i="4"/>
  <c r="R865" i="4"/>
  <c r="V865" i="4" s="1"/>
  <c r="T865" i="4"/>
  <c r="R849" i="4"/>
  <c r="T849" i="4"/>
  <c r="R833" i="4"/>
  <c r="T833" i="4"/>
  <c r="R817" i="4"/>
  <c r="T817" i="4"/>
  <c r="R801" i="4"/>
  <c r="V801" i="4" s="1"/>
  <c r="T801" i="4"/>
  <c r="R785" i="4"/>
  <c r="T785" i="4"/>
  <c r="R769" i="4"/>
  <c r="V769" i="4" s="1"/>
  <c r="T769" i="4"/>
  <c r="R753" i="4"/>
  <c r="T753" i="4"/>
  <c r="R737" i="4"/>
  <c r="T737" i="4"/>
  <c r="R721" i="4"/>
  <c r="T721" i="4"/>
  <c r="R705" i="4"/>
  <c r="V705" i="4" s="1"/>
  <c r="T705" i="4"/>
  <c r="R689" i="4"/>
  <c r="T689" i="4"/>
  <c r="R673" i="4"/>
  <c r="T673" i="4"/>
  <c r="R657" i="4"/>
  <c r="T657" i="4"/>
  <c r="R641" i="4"/>
  <c r="T641" i="4"/>
  <c r="V237" i="4"/>
  <c r="U237" i="4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V967" i="4" s="1"/>
  <c r="R967" i="4"/>
  <c r="U967" i="4" s="1"/>
  <c r="S921" i="4"/>
  <c r="U921" i="4" s="1"/>
  <c r="S913" i="4"/>
  <c r="S905" i="4"/>
  <c r="U905" i="4" s="1"/>
  <c r="S897" i="4"/>
  <c r="S889" i="4"/>
  <c r="V889" i="4" s="1"/>
  <c r="S881" i="4"/>
  <c r="S873" i="4"/>
  <c r="V873" i="4" s="1"/>
  <c r="S865" i="4"/>
  <c r="S857" i="4"/>
  <c r="U857" i="4" s="1"/>
  <c r="S849" i="4"/>
  <c r="S841" i="4"/>
  <c r="U841" i="4" s="1"/>
  <c r="S833" i="4"/>
  <c r="S825" i="4"/>
  <c r="V825" i="4" s="1"/>
  <c r="S817" i="4"/>
  <c r="S809" i="4"/>
  <c r="V809" i="4" s="1"/>
  <c r="S801" i="4"/>
  <c r="S793" i="4"/>
  <c r="S785" i="4"/>
  <c r="S777" i="4"/>
  <c r="V777" i="4" s="1"/>
  <c r="S769" i="4"/>
  <c r="S761" i="4"/>
  <c r="U761" i="4" s="1"/>
  <c r="S753" i="4"/>
  <c r="S745" i="4"/>
  <c r="U745" i="4" s="1"/>
  <c r="S737" i="4"/>
  <c r="S729" i="4"/>
  <c r="V729" i="4" s="1"/>
  <c r="S721" i="4"/>
  <c r="S713" i="4"/>
  <c r="V713" i="4" s="1"/>
  <c r="S705" i="4"/>
  <c r="S697" i="4"/>
  <c r="U697" i="4" s="1"/>
  <c r="S689" i="4"/>
  <c r="S681" i="4"/>
  <c r="U681" i="4" s="1"/>
  <c r="S673" i="4"/>
  <c r="S665" i="4"/>
  <c r="U665" i="4" s="1"/>
  <c r="S657" i="4"/>
  <c r="S649" i="4"/>
  <c r="U649" i="4" s="1"/>
  <c r="S641" i="4"/>
  <c r="S633" i="4"/>
  <c r="V633" i="4" s="1"/>
  <c r="S625" i="4"/>
  <c r="U625" i="4" s="1"/>
  <c r="S617" i="4"/>
  <c r="V617" i="4" s="1"/>
  <c r="S609" i="4"/>
  <c r="U609" i="4" s="1"/>
  <c r="S601" i="4"/>
  <c r="U601" i="4" s="1"/>
  <c r="S593" i="4"/>
  <c r="U593" i="4" s="1"/>
  <c r="S585" i="4"/>
  <c r="U585" i="4" s="1"/>
  <c r="S577" i="4"/>
  <c r="U577" i="4" s="1"/>
  <c r="S569" i="4"/>
  <c r="V569" i="4" s="1"/>
  <c r="S561" i="4"/>
  <c r="U561" i="4" s="1"/>
  <c r="V357" i="4"/>
  <c r="V349" i="4"/>
  <c r="V341" i="4"/>
  <c r="V333" i="4"/>
  <c r="V325" i="4"/>
  <c r="T905" i="4"/>
  <c r="T873" i="4"/>
  <c r="T841" i="4"/>
  <c r="T809" i="4"/>
  <c r="T777" i="4"/>
  <c r="T745" i="4"/>
  <c r="T713" i="4"/>
  <c r="T681" i="4"/>
  <c r="T649" i="4"/>
  <c r="S346" i="4"/>
  <c r="U346" i="4" s="1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931" i="4" s="1"/>
  <c r="V365" i="4"/>
  <c r="S955" i="4"/>
  <c r="V955" i="4" s="1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W143" i="4" s="1"/>
  <c r="X143" i="4" s="1"/>
  <c r="Y143" i="4" s="1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T573" i="4"/>
  <c r="U937" i="4"/>
  <c r="U454" i="4"/>
  <c r="W454" i="4" s="1"/>
  <c r="X454" i="4" s="1"/>
  <c r="Y454" i="4" s="1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W442" i="4" s="1"/>
  <c r="X442" i="4" s="1"/>
  <c r="Y442" i="4" s="1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W123" i="4" s="1"/>
  <c r="X123" i="4" s="1"/>
  <c r="Y123" i="4" s="1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V971" i="4" s="1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V536" i="4"/>
  <c r="W536" i="4" s="1"/>
  <c r="X536" i="4" s="1"/>
  <c r="Y536" i="4" s="1"/>
  <c r="U205" i="4"/>
  <c r="S514" i="4"/>
  <c r="V373" i="4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S144" i="2" s="1"/>
  <c r="F144" i="2"/>
  <c r="R144" i="2" s="1"/>
  <c r="E142" i="2"/>
  <c r="G142" i="2"/>
  <c r="S142" i="2" s="1"/>
  <c r="F142" i="2"/>
  <c r="R142" i="2" s="1"/>
  <c r="E140" i="2"/>
  <c r="G140" i="2"/>
  <c r="S140" i="2" s="1"/>
  <c r="F140" i="2"/>
  <c r="R140" i="2" s="1"/>
  <c r="E138" i="2"/>
  <c r="G138" i="2"/>
  <c r="S138" i="2" s="1"/>
  <c r="F138" i="2"/>
  <c r="R138" i="2" s="1"/>
  <c r="E136" i="2"/>
  <c r="G136" i="2"/>
  <c r="S136" i="2" s="1"/>
  <c r="F136" i="2"/>
  <c r="R136" i="2" s="1"/>
  <c r="E134" i="2"/>
  <c r="G134" i="2"/>
  <c r="S134" i="2" s="1"/>
  <c r="F134" i="2"/>
  <c r="R134" i="2" s="1"/>
  <c r="E132" i="2"/>
  <c r="G132" i="2"/>
  <c r="S132" i="2" s="1"/>
  <c r="F132" i="2"/>
  <c r="R132" i="2" s="1"/>
  <c r="E130" i="2"/>
  <c r="G130" i="2"/>
  <c r="S130" i="2" s="1"/>
  <c r="F130" i="2"/>
  <c r="R130" i="2" s="1"/>
  <c r="E128" i="2"/>
  <c r="G128" i="2"/>
  <c r="S128" i="2" s="1"/>
  <c r="F128" i="2"/>
  <c r="R12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R145" i="2" s="1"/>
  <c r="E145" i="2"/>
  <c r="G145" i="2"/>
  <c r="S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R143" i="2" s="1"/>
  <c r="E143" i="2"/>
  <c r="G143" i="2"/>
  <c r="S143" i="2" s="1"/>
  <c r="F141" i="2"/>
  <c r="R141" i="2" s="1"/>
  <c r="E141" i="2"/>
  <c r="G141" i="2"/>
  <c r="S141" i="2" s="1"/>
  <c r="F139" i="2"/>
  <c r="R139" i="2" s="1"/>
  <c r="E139" i="2"/>
  <c r="G139" i="2"/>
  <c r="S139" i="2" s="1"/>
  <c r="F137" i="2"/>
  <c r="R137" i="2" s="1"/>
  <c r="E137" i="2"/>
  <c r="G137" i="2"/>
  <c r="S137" i="2" s="1"/>
  <c r="F135" i="2"/>
  <c r="R135" i="2" s="1"/>
  <c r="E135" i="2"/>
  <c r="G135" i="2"/>
  <c r="S135" i="2" s="1"/>
  <c r="F133" i="2"/>
  <c r="R133" i="2" s="1"/>
  <c r="E133" i="2"/>
  <c r="G133" i="2"/>
  <c r="S133" i="2" s="1"/>
  <c r="F131" i="2"/>
  <c r="R131" i="2" s="1"/>
  <c r="E131" i="2"/>
  <c r="G131" i="2"/>
  <c r="S131" i="2" s="1"/>
  <c r="F129" i="2"/>
  <c r="R129" i="2" s="1"/>
  <c r="E129" i="2"/>
  <c r="G129" i="2"/>
  <c r="S129" i="2" s="1"/>
  <c r="F127" i="2"/>
  <c r="R127" i="2" s="1"/>
  <c r="E127" i="2"/>
  <c r="G127" i="2"/>
  <c r="S127" i="2" s="1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09" i="4"/>
  <c r="X109" i="4" s="1"/>
  <c r="Y10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S6" i="4"/>
  <c r="T230" i="4"/>
  <c r="T214" i="4"/>
  <c r="T94" i="4"/>
  <c r="U35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T320" i="4"/>
  <c r="T316" i="4"/>
  <c r="V316" i="4" s="1"/>
  <c r="W316" i="4" s="1"/>
  <c r="T312" i="4"/>
  <c r="T308" i="4"/>
  <c r="T304" i="4"/>
  <c r="T300" i="4"/>
  <c r="V300" i="4" s="1"/>
  <c r="W300" i="4" s="1"/>
  <c r="T296" i="4"/>
  <c r="T292" i="4"/>
  <c r="T288" i="4"/>
  <c r="T284" i="4"/>
  <c r="V284" i="4" s="1"/>
  <c r="W284" i="4" s="1"/>
  <c r="T280" i="4"/>
  <c r="T276" i="4"/>
  <c r="T272" i="4"/>
  <c r="T268" i="4"/>
  <c r="V268" i="4" s="1"/>
  <c r="W268" i="4" s="1"/>
  <c r="T264" i="4"/>
  <c r="T260" i="4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25" i="4"/>
  <c r="X925" i="4" s="1"/>
  <c r="Y925" i="4" s="1"/>
  <c r="W530" i="4"/>
  <c r="X530" i="4" s="1"/>
  <c r="Y530" i="4" s="1"/>
  <c r="W458" i="4"/>
  <c r="X458" i="4" s="1"/>
  <c r="Y458" i="4" s="1"/>
  <c r="W390" i="4"/>
  <c r="X390" i="4" s="1"/>
  <c r="Y390" i="4" s="1"/>
  <c r="W377" i="4"/>
  <c r="X377" i="4" s="1"/>
  <c r="Y377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V853" i="4"/>
  <c r="U733" i="4"/>
  <c r="V661" i="4"/>
  <c r="U597" i="4"/>
  <c r="V548" i="4"/>
  <c r="U548" i="4"/>
  <c r="V532" i="4"/>
  <c r="U532" i="4"/>
  <c r="V516" i="4"/>
  <c r="U516" i="4"/>
  <c r="U971" i="4"/>
  <c r="V963" i="4"/>
  <c r="U963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05" i="4"/>
  <c r="V897" i="4"/>
  <c r="U889" i="4"/>
  <c r="U873" i="4"/>
  <c r="V857" i="4"/>
  <c r="V841" i="4"/>
  <c r="V833" i="4"/>
  <c r="U825" i="4"/>
  <c r="U809" i="4"/>
  <c r="U793" i="4"/>
  <c r="U777" i="4"/>
  <c r="V761" i="4"/>
  <c r="V745" i="4"/>
  <c r="V737" i="4"/>
  <c r="U729" i="4"/>
  <c r="U713" i="4"/>
  <c r="V697" i="4"/>
  <c r="V681" i="4"/>
  <c r="V673" i="4"/>
  <c r="V649" i="4"/>
  <c r="V641" i="4"/>
  <c r="U633" i="4"/>
  <c r="U617" i="4"/>
  <c r="V609" i="4"/>
  <c r="V601" i="4"/>
  <c r="V585" i="4"/>
  <c r="V577" i="4"/>
  <c r="U569" i="4"/>
  <c r="U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U981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W35" i="4" s="1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57" i="4"/>
  <c r="U693" i="4"/>
  <c r="U669" i="4"/>
  <c r="V959" i="4"/>
  <c r="U959" i="4"/>
  <c r="V947" i="4"/>
  <c r="U947" i="4"/>
  <c r="U939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184" i="4" l="1"/>
  <c r="W184" i="4" s="1"/>
  <c r="V200" i="4"/>
  <c r="W200" i="4" s="1"/>
  <c r="V168" i="4"/>
  <c r="W168" i="4" s="1"/>
  <c r="W23" i="4"/>
  <c r="W46" i="4"/>
  <c r="W249" i="4"/>
  <c r="W265" i="4"/>
  <c r="W281" i="4"/>
  <c r="X281" i="4" s="1"/>
  <c r="Y281" i="4" s="1"/>
  <c r="W297" i="4"/>
  <c r="W313" i="4"/>
  <c r="W329" i="4"/>
  <c r="W345" i="4"/>
  <c r="V260" i="4"/>
  <c r="W260" i="4" s="1"/>
  <c r="V276" i="4"/>
  <c r="W276" i="4" s="1"/>
  <c r="V292" i="4"/>
  <c r="W292" i="4" s="1"/>
  <c r="V308" i="4"/>
  <c r="W308" i="4" s="1"/>
  <c r="V324" i="4"/>
  <c r="W324" i="4" s="1"/>
  <c r="V346" i="4"/>
  <c r="W189" i="4"/>
  <c r="X189" i="4" s="1"/>
  <c r="Y189" i="4" s="1"/>
  <c r="W221" i="4"/>
  <c r="X221" i="4" s="1"/>
  <c r="Y221" i="4" s="1"/>
  <c r="W169" i="4"/>
  <c r="X169" i="4" s="1"/>
  <c r="Y169" i="4" s="1"/>
  <c r="AK169" i="4" s="1"/>
  <c r="W430" i="4"/>
  <c r="W462" i="4"/>
  <c r="X462" i="4" s="1"/>
  <c r="Y462" i="4" s="1"/>
  <c r="AI462" i="4" s="1"/>
  <c r="W135" i="4"/>
  <c r="X135" i="4" s="1"/>
  <c r="Y135" i="4" s="1"/>
  <c r="AG135" i="4" s="1"/>
  <c r="W147" i="4"/>
  <c r="X147" i="4" s="1"/>
  <c r="Y147" i="4" s="1"/>
  <c r="W466" i="4"/>
  <c r="X466" i="4" s="1"/>
  <c r="Y466" i="4" s="1"/>
  <c r="W185" i="4"/>
  <c r="X185" i="4" s="1"/>
  <c r="Y185" i="4" s="1"/>
  <c r="AK185" i="4" s="1"/>
  <c r="W165" i="4"/>
  <c r="X165" i="4" s="1"/>
  <c r="Y165" i="4" s="1"/>
  <c r="V144" i="4"/>
  <c r="W144" i="4" s="1"/>
  <c r="W422" i="4"/>
  <c r="W233" i="4"/>
  <c r="X233" i="4" s="1"/>
  <c r="W538" i="4"/>
  <c r="X538" i="4" s="1"/>
  <c r="Y538" i="4" s="1"/>
  <c r="V561" i="4"/>
  <c r="W561" i="4" s="1"/>
  <c r="X561" i="4" s="1"/>
  <c r="V593" i="4"/>
  <c r="V625" i="4"/>
  <c r="W625" i="4" s="1"/>
  <c r="X625" i="4" s="1"/>
  <c r="V657" i="4"/>
  <c r="V689" i="4"/>
  <c r="V721" i="4"/>
  <c r="V753" i="4"/>
  <c r="V785" i="4"/>
  <c r="V817" i="4"/>
  <c r="V849" i="4"/>
  <c r="V881" i="4"/>
  <c r="V913" i="4"/>
  <c r="V629" i="4"/>
  <c r="W629" i="4" s="1"/>
  <c r="V885" i="4"/>
  <c r="V28" i="4"/>
  <c r="W28" i="4" s="1"/>
  <c r="V120" i="4"/>
  <c r="W120" i="4" s="1"/>
  <c r="V136" i="4"/>
  <c r="W136" i="4" s="1"/>
  <c r="V160" i="4"/>
  <c r="W160" i="4" s="1"/>
  <c r="V176" i="4"/>
  <c r="W176" i="4" s="1"/>
  <c r="V192" i="4"/>
  <c r="W192" i="4" s="1"/>
  <c r="V30" i="4"/>
  <c r="W30" i="4" s="1"/>
  <c r="X30" i="4" s="1"/>
  <c r="Y30" i="4" s="1"/>
  <c r="W365" i="4"/>
  <c r="W197" i="4"/>
  <c r="X197" i="4" s="1"/>
  <c r="W213" i="4"/>
  <c r="X213" i="4" s="1"/>
  <c r="Y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W181" i="4"/>
  <c r="X181" i="4" s="1"/>
  <c r="W131" i="4"/>
  <c r="X131" i="4" s="1"/>
  <c r="Y131" i="4" s="1"/>
  <c r="W157" i="4"/>
  <c r="X157" i="4" s="1"/>
  <c r="V589" i="4"/>
  <c r="V605" i="4"/>
  <c r="V961" i="4"/>
  <c r="W961" i="4" s="1"/>
  <c r="X961" i="4" s="1"/>
  <c r="Y961" i="4" s="1"/>
  <c r="W945" i="4"/>
  <c r="X945" i="4" s="1"/>
  <c r="W201" i="4"/>
  <c r="X201" i="4" s="1"/>
  <c r="Y201" i="4" s="1"/>
  <c r="AG201" i="4" s="1"/>
  <c r="W510" i="4"/>
  <c r="X510" i="4" s="1"/>
  <c r="AU510" i="4" s="1"/>
  <c r="U605" i="4"/>
  <c r="W31" i="4"/>
  <c r="X31" i="4" s="1"/>
  <c r="Y31" i="4" s="1"/>
  <c r="W54" i="4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W353" i="4"/>
  <c r="X353" i="4" s="1"/>
  <c r="Y353" i="4" s="1"/>
  <c r="V216" i="4"/>
  <c r="W216" i="4" s="1"/>
  <c r="X216" i="4" s="1"/>
  <c r="Y216" i="4" s="1"/>
  <c r="V90" i="4"/>
  <c r="W90" i="4" s="1"/>
  <c r="X90" i="4" s="1"/>
  <c r="V94" i="4"/>
  <c r="V210" i="4"/>
  <c r="W210" i="4" s="1"/>
  <c r="X210" i="4" s="1"/>
  <c r="W398" i="4"/>
  <c r="X398" i="4" s="1"/>
  <c r="Y398" i="4" s="1"/>
  <c r="W502" i="4"/>
  <c r="X502" i="4" s="1"/>
  <c r="W139" i="4"/>
  <c r="X139" i="4" s="1"/>
  <c r="Y139" i="4" s="1"/>
  <c r="U529" i="4"/>
  <c r="V529" i="4"/>
  <c r="U350" i="4"/>
  <c r="V350" i="4"/>
  <c r="V573" i="4"/>
  <c r="U573" i="4"/>
  <c r="V637" i="4"/>
  <c r="U637" i="4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Y506" i="4"/>
  <c r="X506" i="4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X1001" i="4" s="1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W226" i="4" s="1"/>
  <c r="X226" i="4" s="1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510" i="4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V18" i="4"/>
  <c r="W18" i="4" s="1"/>
  <c r="X18" i="4" s="1"/>
  <c r="Y18" i="4" s="1"/>
  <c r="AG185" i="4"/>
  <c r="AK193" i="4"/>
  <c r="AK209" i="4"/>
  <c r="AK221" i="4"/>
  <c r="AK229" i="4"/>
  <c r="W569" i="4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33" i="4"/>
  <c r="X633" i="4" s="1"/>
  <c r="W649" i="4"/>
  <c r="Y649" i="4" s="1"/>
  <c r="W681" i="4"/>
  <c r="W697" i="4"/>
  <c r="X697" i="4" s="1"/>
  <c r="W713" i="4"/>
  <c r="Y713" i="4" s="1"/>
  <c r="W729" i="4"/>
  <c r="X729" i="4" s="1"/>
  <c r="W745" i="4"/>
  <c r="Y745" i="4" s="1"/>
  <c r="W761" i="4"/>
  <c r="W777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09" i="4"/>
  <c r="X809" i="4" s="1"/>
  <c r="Y809" i="4" s="1"/>
  <c r="W825" i="4"/>
  <c r="X825" i="4" s="1"/>
  <c r="Y825" i="4" s="1"/>
  <c r="W841" i="4"/>
  <c r="X841" i="4" s="1"/>
  <c r="Y841" i="4" s="1"/>
  <c r="W857" i="4"/>
  <c r="X857" i="4" s="1"/>
  <c r="Y857" i="4" s="1"/>
  <c r="W873" i="4"/>
  <c r="X873" i="4" s="1"/>
  <c r="Y873" i="4" s="1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905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F554" i="4"/>
  <c r="AK554" i="4"/>
  <c r="AJ554" i="4"/>
  <c r="AF544" i="4"/>
  <c r="AK544" i="4"/>
  <c r="AJ544" i="4"/>
  <c r="W733" i="4"/>
  <c r="X733" i="4" s="1"/>
  <c r="W853" i="4"/>
  <c r="X853" i="4" s="1"/>
  <c r="W885" i="4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61" i="4"/>
  <c r="AF961" i="4"/>
  <c r="AK961" i="4"/>
  <c r="AJ39" i="4"/>
  <c r="AF39" i="4"/>
  <c r="AG39" i="4"/>
  <c r="AF149" i="4"/>
  <c r="AK149" i="4"/>
  <c r="AJ149" i="4"/>
  <c r="AF546" i="4"/>
  <c r="AJ546" i="4"/>
  <c r="AF933" i="4"/>
  <c r="AK933" i="4"/>
  <c r="AJ933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X509" i="4"/>
  <c r="W346" i="4"/>
  <c r="X346" i="4" s="1"/>
  <c r="W82" i="4"/>
  <c r="X82" i="4" s="1"/>
  <c r="U6" i="4"/>
  <c r="V6" i="4"/>
  <c r="U16" i="4"/>
  <c r="V16" i="4"/>
  <c r="W997" i="4"/>
  <c r="X997" i="4" s="1"/>
  <c r="AI478" i="4"/>
  <c r="AI494" i="4"/>
  <c r="W15" i="4"/>
  <c r="W94" i="4"/>
  <c r="X94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89" i="4"/>
  <c r="AG213" i="4"/>
  <c r="AI438" i="4"/>
  <c r="AI454" i="4"/>
  <c r="AG143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557" i="4"/>
  <c r="X557" i="4" s="1"/>
  <c r="W589" i="4"/>
  <c r="X589" i="4" s="1"/>
  <c r="W709" i="4"/>
  <c r="X7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88" i="4"/>
  <c r="Y188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124" i="4"/>
  <c r="X256" i="4"/>
  <c r="X272" i="4"/>
  <c r="X304" i="4"/>
  <c r="X320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85" i="4"/>
  <c r="AI193" i="4"/>
  <c r="AI209" i="4"/>
  <c r="AI221" i="4"/>
  <c r="AI229" i="4"/>
  <c r="AH241" i="4"/>
  <c r="AH369" i="4"/>
  <c r="AH377" i="4"/>
  <c r="AH538" i="4"/>
  <c r="AH929" i="4"/>
  <c r="AH961" i="4"/>
  <c r="AH969" i="4"/>
  <c r="AI123" i="4"/>
  <c r="AI131" i="4"/>
  <c r="AI139" i="4"/>
  <c r="AI147" i="4"/>
  <c r="W981" i="4"/>
  <c r="X981" i="4" s="1"/>
  <c r="AI165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151" i="4"/>
  <c r="Y151" i="4" s="1"/>
  <c r="AJ151" i="4" s="1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89" i="4"/>
  <c r="AK189" i="4"/>
  <c r="AH201" i="4"/>
  <c r="AH213" i="4"/>
  <c r="AH225" i="4"/>
  <c r="AK225" i="4"/>
  <c r="AJ438" i="4"/>
  <c r="AJ454" i="4"/>
  <c r="AF454" i="4"/>
  <c r="AJ462" i="4"/>
  <c r="AF462" i="4"/>
  <c r="AJ482" i="4"/>
  <c r="AF482" i="4"/>
  <c r="AH135" i="4"/>
  <c r="AK135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74" i="4"/>
  <c r="W547" i="4"/>
  <c r="W946" i="4"/>
  <c r="W529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89" i="4"/>
  <c r="AC189" i="4"/>
  <c r="AE189" i="4"/>
  <c r="Z189" i="4"/>
  <c r="AB189" i="4"/>
  <c r="AD189" i="4"/>
  <c r="AC201" i="4"/>
  <c r="Z201" i="4"/>
  <c r="AD201" i="4"/>
  <c r="AC213" i="4"/>
  <c r="Z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X23" i="4"/>
  <c r="Y23" i="4" s="1"/>
  <c r="X46" i="4"/>
  <c r="Y46" i="4" s="1"/>
  <c r="X54" i="4"/>
  <c r="Y54" i="4" s="1"/>
  <c r="X249" i="4"/>
  <c r="Y249" i="4" s="1"/>
  <c r="X265" i="4"/>
  <c r="Y265" i="4" s="1"/>
  <c r="X273" i="4"/>
  <c r="Y273" i="4" s="1"/>
  <c r="X297" i="4"/>
  <c r="Y297" i="4" s="1"/>
  <c r="X305" i="4"/>
  <c r="Y305" i="4" s="1"/>
  <c r="X313" i="4"/>
  <c r="Y313" i="4" s="1"/>
  <c r="X329" i="4"/>
  <c r="Y329" i="4" s="1"/>
  <c r="X337" i="4"/>
  <c r="Y337" i="4" s="1"/>
  <c r="X345" i="4"/>
  <c r="Y345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E209" i="4"/>
  <c r="Z209" i="4"/>
  <c r="AB209" i="4"/>
  <c r="AD209" i="4"/>
  <c r="AC221" i="4"/>
  <c r="AB221" i="4"/>
  <c r="AA229" i="4"/>
  <c r="AC229" i="4"/>
  <c r="AE229" i="4"/>
  <c r="Z229" i="4"/>
  <c r="AB229" i="4"/>
  <c r="AD229" i="4"/>
  <c r="Z241" i="4"/>
  <c r="AB241" i="4"/>
  <c r="AD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C139" i="4"/>
  <c r="AB139" i="4"/>
  <c r="AA147" i="4"/>
  <c r="AC147" i="4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E165" i="4"/>
  <c r="Z165" i="4"/>
  <c r="AB165" i="4"/>
  <c r="AD165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Y577" i="4"/>
  <c r="X585" i="4"/>
  <c r="Y609" i="4"/>
  <c r="Y633" i="4"/>
  <c r="X649" i="4"/>
  <c r="X681" i="4"/>
  <c r="Y681" i="4"/>
  <c r="Y697" i="4"/>
  <c r="X713" i="4"/>
  <c r="Y729" i="4"/>
  <c r="X745" i="4"/>
  <c r="X761" i="4"/>
  <c r="Y761" i="4" s="1"/>
  <c r="X777" i="4"/>
  <c r="Y777" i="4" s="1"/>
  <c r="X889" i="4"/>
  <c r="Y889" i="4" s="1"/>
  <c r="X905" i="4"/>
  <c r="Y905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701" i="4"/>
  <c r="X765" i="4"/>
  <c r="X829" i="4"/>
  <c r="X885" i="4"/>
  <c r="X917" i="4"/>
  <c r="AK43" i="4"/>
  <c r="AI43" i="4"/>
  <c r="AI105" i="4"/>
  <c r="AG105" i="4"/>
  <c r="AJ185" i="4"/>
  <c r="AF185" i="4"/>
  <c r="AJ193" i="4"/>
  <c r="AF193" i="4"/>
  <c r="AJ209" i="4"/>
  <c r="AF209" i="4"/>
  <c r="AJ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89" i="4"/>
  <c r="AF189" i="4"/>
  <c r="AI189" i="4"/>
  <c r="AJ201" i="4"/>
  <c r="AI201" i="4"/>
  <c r="AF213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W50" i="4"/>
  <c r="W253" i="4"/>
  <c r="W269" i="4"/>
  <c r="W285" i="4"/>
  <c r="W301" i="4"/>
  <c r="W317" i="4"/>
  <c r="W333" i="4"/>
  <c r="W349" i="4"/>
  <c r="AI213" i="4" l="1"/>
  <c r="AJ213" i="4"/>
  <c r="AP213" i="4" s="1"/>
  <c r="AV213" i="4" s="1"/>
  <c r="AF201" i="4"/>
  <c r="AF221" i="4"/>
  <c r="AD221" i="4"/>
  <c r="Z221" i="4"/>
  <c r="AE221" i="4"/>
  <c r="AA221" i="4"/>
  <c r="AB213" i="4"/>
  <c r="AE213" i="4"/>
  <c r="AQ213" i="4" s="1"/>
  <c r="AW213" i="4" s="1"/>
  <c r="AA213" i="4"/>
  <c r="AB201" i="4"/>
  <c r="AN201" i="4" s="1"/>
  <c r="AT201" i="4" s="1"/>
  <c r="AE201" i="4"/>
  <c r="AA201" i="4"/>
  <c r="AM201" i="4" s="1"/>
  <c r="AS201" i="4" s="1"/>
  <c r="AK213" i="4"/>
  <c r="AK201" i="4"/>
  <c r="AH221" i="4"/>
  <c r="AI169" i="4"/>
  <c r="AJ169" i="4"/>
  <c r="AB169" i="4"/>
  <c r="AE169" i="4"/>
  <c r="AA169" i="4"/>
  <c r="AH169" i="4"/>
  <c r="AG169" i="4"/>
  <c r="AF169" i="4"/>
  <c r="AD169" i="4"/>
  <c r="Z169" i="4"/>
  <c r="AC169" i="4"/>
  <c r="AQ165" i="4"/>
  <c r="AW165" i="4" s="1"/>
  <c r="AJ161" i="4"/>
  <c r="AB161" i="4"/>
  <c r="AE161" i="4"/>
  <c r="AQ161" i="4" s="1"/>
  <c r="AW161" i="4" s="1"/>
  <c r="AA161" i="4"/>
  <c r="AF161" i="4"/>
  <c r="AD161" i="4"/>
  <c r="Z161" i="4"/>
  <c r="AC161" i="4"/>
  <c r="AI161" i="4"/>
  <c r="AO161" i="4" s="1"/>
  <c r="AU161" i="4" s="1"/>
  <c r="AH161" i="4"/>
  <c r="AG161" i="4"/>
  <c r="W637" i="4"/>
  <c r="X637" i="4" s="1"/>
  <c r="W573" i="4"/>
  <c r="X573" i="4" s="1"/>
  <c r="W350" i="4"/>
  <c r="X350" i="4" s="1"/>
  <c r="W605" i="4"/>
  <c r="X605" i="4" s="1"/>
  <c r="W450" i="4"/>
  <c r="X450" i="4" s="1"/>
  <c r="W498" i="4"/>
  <c r="X498" i="4" s="1"/>
  <c r="W937" i="4"/>
  <c r="X937" i="4" s="1"/>
  <c r="W217" i="4"/>
  <c r="X217" i="4" s="1"/>
  <c r="U641" i="4"/>
  <c r="W641" i="4" s="1"/>
  <c r="U657" i="4"/>
  <c r="W657" i="4" s="1"/>
  <c r="X657" i="4" s="1"/>
  <c r="U673" i="4"/>
  <c r="W673" i="4" s="1"/>
  <c r="U689" i="4"/>
  <c r="W689" i="4" s="1"/>
  <c r="U705" i="4"/>
  <c r="W705" i="4" s="1"/>
  <c r="U721" i="4"/>
  <c r="W721" i="4" s="1"/>
  <c r="U737" i="4"/>
  <c r="W737" i="4" s="1"/>
  <c r="U753" i="4"/>
  <c r="W753" i="4" s="1"/>
  <c r="U769" i="4"/>
  <c r="W769" i="4" s="1"/>
  <c r="X769" i="4" s="1"/>
  <c r="Y769" i="4" s="1"/>
  <c r="U785" i="4"/>
  <c r="W785" i="4" s="1"/>
  <c r="X785" i="4" s="1"/>
  <c r="Y785" i="4" s="1"/>
  <c r="U801" i="4"/>
  <c r="W801" i="4" s="1"/>
  <c r="X801" i="4" s="1"/>
  <c r="Y801" i="4" s="1"/>
  <c r="U817" i="4"/>
  <c r="W817" i="4" s="1"/>
  <c r="X817" i="4" s="1"/>
  <c r="U833" i="4"/>
  <c r="W833" i="4" s="1"/>
  <c r="X833" i="4" s="1"/>
  <c r="Y833" i="4" s="1"/>
  <c r="U849" i="4"/>
  <c r="W849" i="4" s="1"/>
  <c r="X849" i="4" s="1"/>
  <c r="Y849" i="4" s="1"/>
  <c r="U865" i="4"/>
  <c r="W865" i="4" s="1"/>
  <c r="X865" i="4" s="1"/>
  <c r="Y865" i="4" s="1"/>
  <c r="U881" i="4"/>
  <c r="W881" i="4" s="1"/>
  <c r="X881" i="4" s="1"/>
  <c r="U897" i="4"/>
  <c r="W897" i="4" s="1"/>
  <c r="X897" i="4" s="1"/>
  <c r="Y897" i="4" s="1"/>
  <c r="U913" i="4"/>
  <c r="W913" i="4" s="1"/>
  <c r="X913" i="4" s="1"/>
  <c r="Y913" i="4" s="1"/>
  <c r="W237" i="4"/>
  <c r="X237" i="4" s="1"/>
  <c r="Y237" i="4" s="1"/>
  <c r="W949" i="4"/>
  <c r="X949" i="4" s="1"/>
  <c r="V665" i="4"/>
  <c r="W665" i="4" s="1"/>
  <c r="V793" i="4"/>
  <c r="W793" i="4" s="1"/>
  <c r="X793" i="4" s="1"/>
  <c r="Y793" i="4" s="1"/>
  <c r="V921" i="4"/>
  <c r="W921" i="4" s="1"/>
  <c r="X921" i="4" s="1"/>
  <c r="Y921" i="4" s="1"/>
  <c r="AJ139" i="4"/>
  <c r="AD139" i="4"/>
  <c r="Z139" i="4"/>
  <c r="AE139" i="4"/>
  <c r="AA139" i="4"/>
  <c r="AH139" i="4"/>
  <c r="AN139" i="4" s="1"/>
  <c r="AT139" i="4" s="1"/>
  <c r="AK139" i="4"/>
  <c r="AG139" i="4"/>
  <c r="Y542" i="4"/>
  <c r="X542" i="4"/>
  <c r="X569" i="4"/>
  <c r="Y569" i="4"/>
  <c r="AJ506" i="4"/>
  <c r="AC506" i="4"/>
  <c r="Y446" i="4"/>
  <c r="AJ446" i="4"/>
  <c r="AC446" i="4"/>
  <c r="AU446" i="4"/>
  <c r="AB446" i="4"/>
  <c r="Y418" i="4"/>
  <c r="Y406" i="4"/>
  <c r="Z406" i="4"/>
  <c r="Y502" i="4"/>
  <c r="AI502" i="4"/>
  <c r="AW502" i="4"/>
  <c r="AT502" i="4"/>
  <c r="Y945" i="4"/>
  <c r="AF945" i="4"/>
  <c r="AJ945" i="4"/>
  <c r="Z945" i="4"/>
  <c r="AL945" i="4" s="1"/>
  <c r="AR945" i="4" s="1"/>
  <c r="AD945" i="4"/>
  <c r="AV945" i="4"/>
  <c r="AA945" i="4"/>
  <c r="Y181" i="4"/>
  <c r="AD181" i="4" s="1"/>
  <c r="Y414" i="4"/>
  <c r="AG414" i="4" s="1"/>
  <c r="AH414" i="4"/>
  <c r="Z414" i="4"/>
  <c r="Y197" i="4"/>
  <c r="AH197" i="4" s="1"/>
  <c r="Y233" i="4"/>
  <c r="AB233" i="4" s="1"/>
  <c r="AI414" i="4"/>
  <c r="AJ414" i="4"/>
  <c r="AK506" i="4"/>
  <c r="AG446" i="4"/>
  <c r="AH446" i="4"/>
  <c r="AF197" i="4"/>
  <c r="AG945" i="4"/>
  <c r="AJ418" i="4"/>
  <c r="Y617" i="4"/>
  <c r="X601" i="4"/>
  <c r="Z601" i="4" s="1"/>
  <c r="AA502" i="4"/>
  <c r="AM494" i="4"/>
  <c r="AS494" i="4" s="1"/>
  <c r="AT406" i="4"/>
  <c r="AU406" i="4"/>
  <c r="Z197" i="4"/>
  <c r="AL197" i="4" s="1"/>
  <c r="AR197" i="4" s="1"/>
  <c r="AA197" i="4"/>
  <c r="AM165" i="4"/>
  <c r="AS165" i="4" s="1"/>
  <c r="AE945" i="4"/>
  <c r="AT945" i="4"/>
  <c r="AT414" i="4"/>
  <c r="AE414" i="4"/>
  <c r="AD446" i="4"/>
  <c r="AE446" i="4"/>
  <c r="AK414" i="4"/>
  <c r="AW418" i="4"/>
  <c r="X518" i="4"/>
  <c r="Y518" i="4"/>
  <c r="Z518" i="4" s="1"/>
  <c r="AG197" i="4"/>
  <c r="AN221" i="4"/>
  <c r="AT221" i="4" s="1"/>
  <c r="AN193" i="4"/>
  <c r="AT193" i="4" s="1"/>
  <c r="AQ193" i="4"/>
  <c r="AW193" i="4" s="1"/>
  <c r="AN161" i="4"/>
  <c r="AT161" i="4" s="1"/>
  <c r="AM161" i="4"/>
  <c r="AS161" i="4" s="1"/>
  <c r="AP105" i="4"/>
  <c r="AV105" i="4" s="1"/>
  <c r="Y561" i="4"/>
  <c r="AB561" i="4" s="1"/>
  <c r="Y534" i="4"/>
  <c r="AO139" i="4"/>
  <c r="AU139" i="4" s="1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M205" i="4" s="1"/>
  <c r="AS205" i="4" s="1"/>
  <c r="AK502" i="4"/>
  <c r="AK546" i="4"/>
  <c r="W383" i="4"/>
  <c r="X383" i="4" s="1"/>
  <c r="Y383" i="4" s="1"/>
  <c r="AP554" i="4"/>
  <c r="AL554" i="4"/>
  <c r="AR554" i="4" s="1"/>
  <c r="AP965" i="4"/>
  <c r="AV965" i="4" s="1"/>
  <c r="AL965" i="4"/>
  <c r="AR965" i="4" s="1"/>
  <c r="AL925" i="4"/>
  <c r="AR925" i="4" s="1"/>
  <c r="AP530" i="4"/>
  <c r="AL245" i="4"/>
  <c r="AR245" i="4" s="1"/>
  <c r="E245" i="4" s="1"/>
  <c r="I245" i="4" s="1"/>
  <c r="L246" i="2" s="1"/>
  <c r="AL109" i="4"/>
  <c r="AR109" i="4" s="1"/>
  <c r="F109" i="4" s="1"/>
  <c r="J109" i="4" s="1"/>
  <c r="M110" i="2" s="1"/>
  <c r="AE418" i="4"/>
  <c r="AE37" i="4"/>
  <c r="AH418" i="4"/>
  <c r="W391" i="4"/>
  <c r="X391" i="4" s="1"/>
  <c r="Y391" i="4" s="1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Y115" i="4"/>
  <c r="AG115" i="4" s="1"/>
  <c r="AI506" i="4"/>
  <c r="AF506" i="4"/>
  <c r="AA506" i="4"/>
  <c r="AE506" i="4"/>
  <c r="AB506" i="4"/>
  <c r="AG506" i="4"/>
  <c r="AH506" i="4"/>
  <c r="AJ115" i="4"/>
  <c r="AN377" i="4"/>
  <c r="AN241" i="4"/>
  <c r="AT241" i="4" s="1"/>
  <c r="AO221" i="4"/>
  <c r="AU221" i="4" s="1"/>
  <c r="AL105" i="4"/>
  <c r="AR105" i="4" s="1"/>
  <c r="AM143" i="4"/>
  <c r="AS143" i="4" s="1"/>
  <c r="Z506" i="4"/>
  <c r="AL506" i="4" s="1"/>
  <c r="AR506" i="4" s="1"/>
  <c r="AP482" i="4"/>
  <c r="AV482" i="4" s="1"/>
  <c r="AP446" i="4"/>
  <c r="AV446" i="4" s="1"/>
  <c r="AQ520" i="4"/>
  <c r="AQ965" i="4"/>
  <c r="AW965" i="4" s="1"/>
  <c r="AL957" i="4"/>
  <c r="AR957" i="4" s="1"/>
  <c r="G957" i="4" s="1"/>
  <c r="AQ149" i="4"/>
  <c r="AW149" i="4" s="1"/>
  <c r="AQ109" i="4"/>
  <c r="AW109" i="4" s="1"/>
  <c r="AM39" i="4"/>
  <c r="AS39" i="4" s="1"/>
  <c r="Y985" i="4"/>
  <c r="AK985" i="4" s="1"/>
  <c r="AN165" i="4"/>
  <c r="AT165" i="4" s="1"/>
  <c r="AM147" i="4"/>
  <c r="AS147" i="4" s="1"/>
  <c r="AN123" i="4"/>
  <c r="AT123" i="4" s="1"/>
  <c r="AQ123" i="4"/>
  <c r="AW123" i="4" s="1"/>
  <c r="AL538" i="4"/>
  <c r="AR538" i="4" s="1"/>
  <c r="F538" i="4" s="1"/>
  <c r="J538" i="4" s="1"/>
  <c r="AL377" i="4"/>
  <c r="AR377" i="4" s="1"/>
  <c r="AP369" i="4"/>
  <c r="AL369" i="4"/>
  <c r="AR369" i="4" s="1"/>
  <c r="G369" i="4" s="1"/>
  <c r="AP241" i="4"/>
  <c r="AV241" i="4" s="1"/>
  <c r="AM229" i="4"/>
  <c r="AS229" i="4" s="1"/>
  <c r="AQ221" i="4"/>
  <c r="AW221" i="4" s="1"/>
  <c r="AM209" i="4"/>
  <c r="AS209" i="4" s="1"/>
  <c r="AN185" i="4"/>
  <c r="AT185" i="4" s="1"/>
  <c r="AQ544" i="4"/>
  <c r="AN474" i="4"/>
  <c r="AQ474" i="4"/>
  <c r="AW474" i="4" s="1"/>
  <c r="AN458" i="4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T147" i="4" s="1"/>
  <c r="AQ147" i="4"/>
  <c r="AW147" i="4" s="1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Q929" i="4"/>
  <c r="AW929" i="4" s="1"/>
  <c r="AQ538" i="4"/>
  <c r="AP538" i="4"/>
  <c r="AP377" i="4"/>
  <c r="AL241" i="4"/>
  <c r="AR241" i="4" s="1"/>
  <c r="AQ229" i="4"/>
  <c r="AW229" i="4" s="1"/>
  <c r="AM221" i="4"/>
  <c r="AS221" i="4" s="1"/>
  <c r="AQ209" i="4"/>
  <c r="AW209" i="4" s="1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AF1001" i="4"/>
  <c r="AJ1001" i="4"/>
  <c r="X550" i="4"/>
  <c r="Y550" i="4"/>
  <c r="AA550" i="4" s="1"/>
  <c r="Y63" i="4"/>
  <c r="AC63" i="4" s="1"/>
  <c r="AN494" i="4"/>
  <c r="AO494" i="4"/>
  <c r="AQ478" i="4"/>
  <c r="AM478" i="4"/>
  <c r="AP969" i="4"/>
  <c r="AL969" i="4"/>
  <c r="AR969" i="4" s="1"/>
  <c r="F969" i="4" s="1"/>
  <c r="J969" i="4" s="1"/>
  <c r="AL961" i="4"/>
  <c r="AR961" i="4" s="1"/>
  <c r="E961" i="4" s="1"/>
  <c r="I961" i="4" s="1"/>
  <c r="AP929" i="4"/>
  <c r="AL929" i="4"/>
  <c r="AR929" i="4" s="1"/>
  <c r="D929" i="4" s="1"/>
  <c r="H929" i="4" s="1"/>
  <c r="AQ241" i="4"/>
  <c r="AW241" i="4" s="1"/>
  <c r="AN229" i="4"/>
  <c r="AT229" i="4" s="1"/>
  <c r="AN209" i="4"/>
  <c r="AT209" i="4" s="1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N434" i="4"/>
  <c r="AN390" i="4"/>
  <c r="X973" i="4"/>
  <c r="Y973" i="4"/>
  <c r="Z973" i="4" s="1"/>
  <c r="AN478" i="4"/>
  <c r="AO165" i="4"/>
  <c r="AU165" i="4" s="1"/>
  <c r="AK1001" i="4"/>
  <c r="AO147" i="4"/>
  <c r="AU147" i="4" s="1"/>
  <c r="AN131" i="4"/>
  <c r="AT131" i="4" s="1"/>
  <c r="AP961" i="4"/>
  <c r="AP945" i="4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Q105" i="4"/>
  <c r="AW105" i="4" s="1"/>
  <c r="AN43" i="4"/>
  <c r="AT43" i="4" s="1"/>
  <c r="AO454" i="4"/>
  <c r="AU454" i="4" s="1"/>
  <c r="AM213" i="4"/>
  <c r="AS213" i="4" s="1"/>
  <c r="AP528" i="4"/>
  <c r="AI510" i="4"/>
  <c r="AF985" i="4"/>
  <c r="AQ135" i="4"/>
  <c r="AW135" i="4" s="1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AN466" i="4"/>
  <c r="X927" i="4"/>
  <c r="AF927" i="4" s="1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G1001" i="4"/>
  <c r="AI1001" i="4"/>
  <c r="AO123" i="4"/>
  <c r="AU123" i="4" s="1"/>
  <c r="AN969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X551" i="4" s="1"/>
  <c r="Y551" i="4" s="1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X972" i="4" s="1"/>
  <c r="Y972" i="4" s="1"/>
  <c r="W964" i="4"/>
  <c r="X964" i="4" s="1"/>
  <c r="Y964" i="4" s="1"/>
  <c r="W956" i="4"/>
  <c r="W948" i="4"/>
  <c r="X948" i="4" s="1"/>
  <c r="Y948" i="4" s="1"/>
  <c r="W940" i="4"/>
  <c r="X940" i="4" s="1"/>
  <c r="Y940" i="4" s="1"/>
  <c r="W932" i="4"/>
  <c r="X932" i="4" s="1"/>
  <c r="Y932" i="4" s="1"/>
  <c r="W924" i="4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Z893" i="4" s="1"/>
  <c r="Y877" i="4"/>
  <c r="Y861" i="4"/>
  <c r="AD861" i="4" s="1"/>
  <c r="Y837" i="4"/>
  <c r="Y821" i="4"/>
  <c r="AA821" i="4" s="1"/>
  <c r="Y805" i="4"/>
  <c r="AH805" i="4" s="1"/>
  <c r="Y789" i="4"/>
  <c r="AD789" i="4" s="1"/>
  <c r="Y773" i="4"/>
  <c r="Y757" i="4"/>
  <c r="AA757" i="4" s="1"/>
  <c r="Y741" i="4"/>
  <c r="AH741" i="4" s="1"/>
  <c r="Y725" i="4"/>
  <c r="AD725" i="4" s="1"/>
  <c r="Y709" i="4"/>
  <c r="AI709" i="4" s="1"/>
  <c r="Y693" i="4"/>
  <c r="AA693" i="4" s="1"/>
  <c r="Y685" i="4"/>
  <c r="AG685" i="4" s="1"/>
  <c r="Y669" i="4"/>
  <c r="AD669" i="4" s="1"/>
  <c r="Y653" i="4"/>
  <c r="Y637" i="4"/>
  <c r="AA637" i="4" s="1"/>
  <c r="Y621" i="4"/>
  <c r="Y605" i="4"/>
  <c r="AD605" i="4" s="1"/>
  <c r="Y589" i="4"/>
  <c r="AI589" i="4" s="1"/>
  <c r="Y573" i="4"/>
  <c r="AA573" i="4" s="1"/>
  <c r="Y557" i="4"/>
  <c r="AG557" i="4" s="1"/>
  <c r="Y967" i="4"/>
  <c r="AD967" i="4" s="1"/>
  <c r="Y959" i="4"/>
  <c r="Y947" i="4"/>
  <c r="AC947" i="4" s="1"/>
  <c r="Y939" i="4"/>
  <c r="Y931" i="4"/>
  <c r="AE931" i="4" s="1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151" i="4"/>
  <c r="AG151" i="4"/>
  <c r="AK99" i="4"/>
  <c r="AG99" i="4"/>
  <c r="AK83" i="4"/>
  <c r="AG83" i="4"/>
  <c r="AK65" i="4"/>
  <c r="AG65" i="4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G538" i="4"/>
  <c r="D377" i="4"/>
  <c r="H377" i="4" s="1"/>
  <c r="K378" i="2" s="1"/>
  <c r="D43" i="4"/>
  <c r="H43" i="4" s="1"/>
  <c r="K44" i="2" s="1"/>
  <c r="F462" i="4"/>
  <c r="J462" i="4" s="1"/>
  <c r="M463" i="2" s="1"/>
  <c r="E153" i="4"/>
  <c r="I153" i="4" s="1"/>
  <c r="L154" i="2" s="1"/>
  <c r="F965" i="4"/>
  <c r="J965" i="4" s="1"/>
  <c r="D965" i="4"/>
  <c r="H965" i="4" s="1"/>
  <c r="F933" i="4"/>
  <c r="J933" i="4" s="1"/>
  <c r="F245" i="4"/>
  <c r="J245" i="4" s="1"/>
  <c r="M246" i="2" s="1"/>
  <c r="G109" i="4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G969" i="4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54" i="4"/>
  <c r="H554" i="4" s="1"/>
  <c r="D536" i="4"/>
  <c r="H536" i="4" s="1"/>
  <c r="E957" i="4"/>
  <c r="I957" i="4" s="1"/>
  <c r="G925" i="4"/>
  <c r="D925" i="4"/>
  <c r="H925" i="4" s="1"/>
  <c r="D530" i="4"/>
  <c r="H530" i="4" s="1"/>
  <c r="F530" i="4"/>
  <c r="J530" i="4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AG901" i="4" s="1"/>
  <c r="Y885" i="4"/>
  <c r="AB885" i="4" s="1"/>
  <c r="Y869" i="4"/>
  <c r="AE869" i="4" s="1"/>
  <c r="Y853" i="4"/>
  <c r="Z853" i="4" s="1"/>
  <c r="Y845" i="4"/>
  <c r="AG845" i="4" s="1"/>
  <c r="Y829" i="4"/>
  <c r="Z829" i="4" s="1"/>
  <c r="Y813" i="4"/>
  <c r="AG813" i="4" s="1"/>
  <c r="Y797" i="4"/>
  <c r="Z797" i="4" s="1"/>
  <c r="Y781" i="4"/>
  <c r="AD781" i="4" s="1"/>
  <c r="Y765" i="4"/>
  <c r="AB765" i="4" s="1"/>
  <c r="Y749" i="4"/>
  <c r="AG749" i="4" s="1"/>
  <c r="Y733" i="4"/>
  <c r="AB733" i="4" s="1"/>
  <c r="Y717" i="4"/>
  <c r="AG717" i="4" s="1"/>
  <c r="Y701" i="4"/>
  <c r="AB701" i="4" s="1"/>
  <c r="Y677" i="4"/>
  <c r="Z677" i="4" s="1"/>
  <c r="Y661" i="4"/>
  <c r="Z661" i="4" s="1"/>
  <c r="Y645" i="4"/>
  <c r="AG645" i="4" s="1"/>
  <c r="Y997" i="4"/>
  <c r="Y993" i="4"/>
  <c r="AD993" i="4" s="1"/>
  <c r="Y989" i="4"/>
  <c r="Y981" i="4"/>
  <c r="Z981" i="4" s="1"/>
  <c r="Y977" i="4"/>
  <c r="Y382" i="4"/>
  <c r="AE382" i="4" s="1"/>
  <c r="Y1000" i="4"/>
  <c r="Y996" i="4"/>
  <c r="AE996" i="4" s="1"/>
  <c r="Y992" i="4"/>
  <c r="Y988" i="4"/>
  <c r="AA988" i="4" s="1"/>
  <c r="Y984" i="4"/>
  <c r="Y980" i="4"/>
  <c r="AE980" i="4" s="1"/>
  <c r="Y976" i="4"/>
  <c r="Y553" i="4"/>
  <c r="AA553" i="4" s="1"/>
  <c r="Y537" i="4"/>
  <c r="Y521" i="4"/>
  <c r="AE521" i="4" s="1"/>
  <c r="Y966" i="4"/>
  <c r="Y958" i="4"/>
  <c r="AA958" i="4" s="1"/>
  <c r="Y950" i="4"/>
  <c r="Y938" i="4"/>
  <c r="AE938" i="4" s="1"/>
  <c r="Y930" i="4"/>
  <c r="Y555" i="4"/>
  <c r="AA555" i="4" s="1"/>
  <c r="Y531" i="4"/>
  <c r="Y378" i="4"/>
  <c r="AE378" i="4" s="1"/>
  <c r="Y370" i="4"/>
  <c r="Y362" i="4"/>
  <c r="AA362" i="4" s="1"/>
  <c r="Y358" i="4"/>
  <c r="Y246" i="4"/>
  <c r="AE246" i="4" s="1"/>
  <c r="Y242" i="4"/>
  <c r="AA242" i="4" s="1"/>
  <c r="Y238" i="4"/>
  <c r="AA238" i="4" s="1"/>
  <c r="Y234" i="4"/>
  <c r="AC234" i="4" s="1"/>
  <c r="Y152" i="4"/>
  <c r="AE152" i="4" s="1"/>
  <c r="Y148" i="4"/>
  <c r="AC148" i="4" s="1"/>
  <c r="Y110" i="4"/>
  <c r="AA110" i="4" s="1"/>
  <c r="Y106" i="4"/>
  <c r="AA106" i="4" s="1"/>
  <c r="Y157" i="4"/>
  <c r="AI157" i="4" s="1"/>
  <c r="Y127" i="4"/>
  <c r="Y422" i="4"/>
  <c r="AC422" i="4" s="1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AG210" i="4" s="1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U352" i="4"/>
  <c r="AD352" i="4"/>
  <c r="AC320" i="4"/>
  <c r="AA272" i="4"/>
  <c r="AF196" i="4"/>
  <c r="AH124" i="4"/>
  <c r="AD74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W84" i="4"/>
  <c r="W92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W635" i="4"/>
  <c r="X635" i="4" s="1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45" i="4"/>
  <c r="AB745" i="4"/>
  <c r="AD745" i="4"/>
  <c r="AA745" i="4"/>
  <c r="AE745" i="4"/>
  <c r="AC745" i="4"/>
  <c r="Z729" i="4"/>
  <c r="AB729" i="4"/>
  <c r="AD729" i="4"/>
  <c r="AA729" i="4"/>
  <c r="AE729" i="4"/>
  <c r="AC729" i="4"/>
  <c r="Z713" i="4"/>
  <c r="AB713" i="4"/>
  <c r="AD713" i="4"/>
  <c r="AA713" i="4"/>
  <c r="AE713" i="4"/>
  <c r="AC713" i="4"/>
  <c r="Z697" i="4"/>
  <c r="AB697" i="4"/>
  <c r="AD697" i="4"/>
  <c r="AA697" i="4"/>
  <c r="AE697" i="4"/>
  <c r="AC697" i="4"/>
  <c r="Z681" i="4"/>
  <c r="AB681" i="4"/>
  <c r="AD681" i="4"/>
  <c r="AA681" i="4"/>
  <c r="AE681" i="4"/>
  <c r="AC681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AE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AD569" i="4"/>
  <c r="Z561" i="4"/>
  <c r="AD561" i="4"/>
  <c r="AE561" i="4"/>
  <c r="AA540" i="4"/>
  <c r="Z524" i="4"/>
  <c r="AB524" i="4"/>
  <c r="AD524" i="4"/>
  <c r="AA524" i="4"/>
  <c r="AE524" i="4"/>
  <c r="AC524" i="4"/>
  <c r="Z534" i="4"/>
  <c r="AD534" i="4"/>
  <c r="AE534" i="4"/>
  <c r="AD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56" i="4"/>
  <c r="Y956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876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AE893" i="4"/>
  <c r="AB877" i="4"/>
  <c r="AD877" i="4"/>
  <c r="AT877" i="4"/>
  <c r="AA877" i="4"/>
  <c r="AE877" i="4"/>
  <c r="AU877" i="4"/>
  <c r="AC877" i="4"/>
  <c r="AS877" i="4"/>
  <c r="AS861" i="4"/>
  <c r="Z837" i="4"/>
  <c r="AB837" i="4"/>
  <c r="AD837" i="4"/>
  <c r="AT837" i="4"/>
  <c r="AA837" i="4"/>
  <c r="AE837" i="4"/>
  <c r="AC837" i="4"/>
  <c r="AS837" i="4"/>
  <c r="AS821" i="4"/>
  <c r="Z805" i="4"/>
  <c r="AB805" i="4"/>
  <c r="AD805" i="4"/>
  <c r="AT805" i="4"/>
  <c r="AA805" i="4"/>
  <c r="AE805" i="4"/>
  <c r="AC805" i="4"/>
  <c r="AS805" i="4"/>
  <c r="AS789" i="4"/>
  <c r="Z773" i="4"/>
  <c r="AB773" i="4"/>
  <c r="AD773" i="4"/>
  <c r="AT773" i="4"/>
  <c r="AA773" i="4"/>
  <c r="AE773" i="4"/>
  <c r="AC773" i="4"/>
  <c r="AS773" i="4"/>
  <c r="AS757" i="4"/>
  <c r="Z741" i="4"/>
  <c r="AB741" i="4"/>
  <c r="AD741" i="4"/>
  <c r="AT741" i="4"/>
  <c r="AA741" i="4"/>
  <c r="AE741" i="4"/>
  <c r="AC741" i="4"/>
  <c r="AS741" i="4"/>
  <c r="Z709" i="4"/>
  <c r="AB709" i="4"/>
  <c r="AD709" i="4"/>
  <c r="AT709" i="4"/>
  <c r="AA709" i="4"/>
  <c r="AE709" i="4"/>
  <c r="AU709" i="4"/>
  <c r="AC709" i="4"/>
  <c r="AS709" i="4"/>
  <c r="AS693" i="4"/>
  <c r="Z685" i="4"/>
  <c r="AB685" i="4"/>
  <c r="AD685" i="4"/>
  <c r="AT685" i="4"/>
  <c r="AA685" i="4"/>
  <c r="AE685" i="4"/>
  <c r="AC685" i="4"/>
  <c r="AS685" i="4"/>
  <c r="Z653" i="4"/>
  <c r="AB653" i="4"/>
  <c r="AD653" i="4"/>
  <c r="AT653" i="4"/>
  <c r="AA653" i="4"/>
  <c r="AE653" i="4"/>
  <c r="AU653" i="4"/>
  <c r="AC653" i="4"/>
  <c r="AS653" i="4"/>
  <c r="AS637" i="4"/>
  <c r="Z621" i="4"/>
  <c r="AB621" i="4"/>
  <c r="AD621" i="4"/>
  <c r="AT621" i="4"/>
  <c r="AA621" i="4"/>
  <c r="AE621" i="4"/>
  <c r="AC621" i="4"/>
  <c r="AS621" i="4"/>
  <c r="Z589" i="4"/>
  <c r="AB589" i="4"/>
  <c r="AD589" i="4"/>
  <c r="AT589" i="4"/>
  <c r="AA589" i="4"/>
  <c r="AE589" i="4"/>
  <c r="AU589" i="4"/>
  <c r="AC589" i="4"/>
  <c r="AS589" i="4"/>
  <c r="AS573" i="4"/>
  <c r="Z557" i="4"/>
  <c r="AB557" i="4"/>
  <c r="AD557" i="4"/>
  <c r="AT557" i="4"/>
  <c r="AA557" i="4"/>
  <c r="AE557" i="4"/>
  <c r="AC557" i="4"/>
  <c r="AS557" i="4"/>
  <c r="Z959" i="4"/>
  <c r="AB959" i="4"/>
  <c r="AD959" i="4"/>
  <c r="AT959" i="4"/>
  <c r="AC959" i="4"/>
  <c r="AA959" i="4"/>
  <c r="AE959" i="4"/>
  <c r="AU947" i="4"/>
  <c r="Z939" i="4"/>
  <c r="AB939" i="4"/>
  <c r="AD939" i="4"/>
  <c r="AT939" i="4"/>
  <c r="AC939" i="4"/>
  <c r="AA939" i="4"/>
  <c r="AE939" i="4"/>
  <c r="AB931" i="4"/>
  <c r="Z927" i="4"/>
  <c r="AB927" i="4"/>
  <c r="AD927" i="4"/>
  <c r="AT927" i="4"/>
  <c r="AV927" i="4"/>
  <c r="AC927" i="4"/>
  <c r="AA927" i="4"/>
  <c r="AE927" i="4"/>
  <c r="AT542" i="4"/>
  <c r="AE542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Z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B83" i="4"/>
  <c r="AN83" i="4" s="1"/>
  <c r="AD83" i="4"/>
  <c r="AP83" i="4" s="1"/>
  <c r="AT83" i="4"/>
  <c r="AV83" i="4"/>
  <c r="AA83" i="4"/>
  <c r="AC83" i="4"/>
  <c r="AE83" i="4"/>
  <c r="Z65" i="4"/>
  <c r="AB65" i="4"/>
  <c r="AD65" i="4"/>
  <c r="AP65" i="4" s="1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S1001" i="4"/>
  <c r="AB985" i="4"/>
  <c r="AT985" i="4"/>
  <c r="AV985" i="4"/>
  <c r="AA985" i="4"/>
  <c r="AC985" i="4"/>
  <c r="AS985" i="4"/>
  <c r="AW985" i="4"/>
  <c r="AT973" i="4"/>
  <c r="AV973" i="4"/>
  <c r="AA973" i="4"/>
  <c r="AW973" i="4"/>
  <c r="AP42" i="4"/>
  <c r="AV42" i="4" s="1"/>
  <c r="AO42" i="4"/>
  <c r="AU42" i="4" s="1"/>
  <c r="AP478" i="4"/>
  <c r="AV478" i="4" s="1"/>
  <c r="AL478" i="4"/>
  <c r="AR478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L161" i="4"/>
  <c r="AR161" i="4" s="1"/>
  <c r="AO105" i="4"/>
  <c r="AU105" i="4" s="1"/>
  <c r="AQ43" i="4"/>
  <c r="AW43" i="4" s="1"/>
  <c r="AO486" i="4"/>
  <c r="AU486" i="4" s="1"/>
  <c r="AO402" i="4"/>
  <c r="AU402" i="4" s="1"/>
  <c r="AP394" i="4"/>
  <c r="AV394" i="4" s="1"/>
  <c r="AL394" i="4"/>
  <c r="AR394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45" i="4"/>
  <c r="AI745" i="4"/>
  <c r="AH745" i="4"/>
  <c r="AG729" i="4"/>
  <c r="AI729" i="4"/>
  <c r="AH729" i="4"/>
  <c r="AG713" i="4"/>
  <c r="AI713" i="4"/>
  <c r="AH713" i="4"/>
  <c r="AG697" i="4"/>
  <c r="AI697" i="4"/>
  <c r="AH697" i="4"/>
  <c r="AG681" i="4"/>
  <c r="AI681" i="4"/>
  <c r="AH681" i="4"/>
  <c r="AG657" i="4"/>
  <c r="AI657" i="4"/>
  <c r="AH657" i="4"/>
  <c r="AG649" i="4"/>
  <c r="AI649" i="4"/>
  <c r="AH649" i="4"/>
  <c r="AG633" i="4"/>
  <c r="AI633" i="4"/>
  <c r="AH633" i="4"/>
  <c r="AG617" i="4"/>
  <c r="AI617" i="4"/>
  <c r="AH617" i="4"/>
  <c r="AG609" i="4"/>
  <c r="AI609" i="4"/>
  <c r="AH609" i="4"/>
  <c r="AI601" i="4"/>
  <c r="AG593" i="4"/>
  <c r="AI593" i="4"/>
  <c r="AH593" i="4"/>
  <c r="AG585" i="4"/>
  <c r="AI585" i="4"/>
  <c r="AH585" i="4"/>
  <c r="AG577" i="4"/>
  <c r="AI577" i="4"/>
  <c r="AH577" i="4"/>
  <c r="AI569" i="4"/>
  <c r="AI561" i="4"/>
  <c r="AI540" i="4"/>
  <c r="AG524" i="4"/>
  <c r="AI524" i="4"/>
  <c r="AH524" i="4"/>
  <c r="AG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19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E993" i="4"/>
  <c r="Z989" i="4"/>
  <c r="AB989" i="4"/>
  <c r="AD989" i="4"/>
  <c r="AA989" i="4"/>
  <c r="AE989" i="4"/>
  <c r="AC989" i="4"/>
  <c r="AD981" i="4"/>
  <c r="Z977" i="4"/>
  <c r="AB977" i="4"/>
  <c r="AD977" i="4"/>
  <c r="AA977" i="4"/>
  <c r="AE977" i="4"/>
  <c r="AC977" i="4"/>
  <c r="AA382" i="4"/>
  <c r="AB382" i="4"/>
  <c r="AJ382" i="4"/>
  <c r="AA1000" i="4"/>
  <c r="AC1000" i="4"/>
  <c r="AE1000" i="4"/>
  <c r="AB1000" i="4"/>
  <c r="AD1000" i="4"/>
  <c r="Z1000" i="4"/>
  <c r="AA996" i="4"/>
  <c r="AD996" i="4"/>
  <c r="AA992" i="4"/>
  <c r="AC992" i="4"/>
  <c r="AE992" i="4"/>
  <c r="AB992" i="4"/>
  <c r="AD992" i="4"/>
  <c r="Z992" i="4"/>
  <c r="AE988" i="4"/>
  <c r="AA984" i="4"/>
  <c r="AC984" i="4"/>
  <c r="AE984" i="4"/>
  <c r="AB984" i="4"/>
  <c r="AD984" i="4"/>
  <c r="Z984" i="4"/>
  <c r="AA980" i="4"/>
  <c r="AD980" i="4"/>
  <c r="AA976" i="4"/>
  <c r="AC976" i="4"/>
  <c r="AE976" i="4"/>
  <c r="AB976" i="4"/>
  <c r="AD976" i="4"/>
  <c r="Z976" i="4"/>
  <c r="AE553" i="4"/>
  <c r="AA537" i="4"/>
  <c r="AC537" i="4"/>
  <c r="AE537" i="4"/>
  <c r="AB537" i="4"/>
  <c r="AD537" i="4"/>
  <c r="Z537" i="4"/>
  <c r="AA521" i="4"/>
  <c r="AD521" i="4"/>
  <c r="AA966" i="4"/>
  <c r="AC966" i="4"/>
  <c r="AE966" i="4"/>
  <c r="Z966" i="4"/>
  <c r="AD966" i="4"/>
  <c r="AB966" i="4"/>
  <c r="AE958" i="4"/>
  <c r="AA950" i="4"/>
  <c r="AC950" i="4"/>
  <c r="AE950" i="4"/>
  <c r="Z950" i="4"/>
  <c r="AD950" i="4"/>
  <c r="AB950" i="4"/>
  <c r="AA938" i="4"/>
  <c r="AD938" i="4"/>
  <c r="AA930" i="4"/>
  <c r="AC930" i="4"/>
  <c r="AE930" i="4"/>
  <c r="Z930" i="4"/>
  <c r="AD930" i="4"/>
  <c r="AB930" i="4"/>
  <c r="AE555" i="4"/>
  <c r="AA531" i="4"/>
  <c r="AC531" i="4"/>
  <c r="AE531" i="4"/>
  <c r="AB531" i="4"/>
  <c r="AD531" i="4"/>
  <c r="Z531" i="4"/>
  <c r="AA378" i="4"/>
  <c r="AD378" i="4"/>
  <c r="AA370" i="4"/>
  <c r="AC370" i="4"/>
  <c r="AE370" i="4"/>
  <c r="Z370" i="4"/>
  <c r="AD370" i="4"/>
  <c r="AB370" i="4"/>
  <c r="AE362" i="4"/>
  <c r="AA358" i="4"/>
  <c r="AC358" i="4"/>
  <c r="AE358" i="4"/>
  <c r="Z358" i="4"/>
  <c r="AD358" i="4"/>
  <c r="AB358" i="4"/>
  <c r="AA246" i="4"/>
  <c r="AD246" i="4"/>
  <c r="AC242" i="4"/>
  <c r="Z242" i="4"/>
  <c r="AB242" i="4"/>
  <c r="AE238" i="4"/>
  <c r="AA234" i="4"/>
  <c r="AE234" i="4"/>
  <c r="AD234" i="4"/>
  <c r="AA148" i="4"/>
  <c r="AD148" i="4"/>
  <c r="Z106" i="4"/>
  <c r="AH771" i="4"/>
  <c r="AI623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Z422" i="4"/>
  <c r="AK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E236" i="4"/>
  <c r="AD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P135" i="4"/>
  <c r="AV135" i="4" s="1"/>
  <c r="AL135" i="4"/>
  <c r="AR135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L213" i="4"/>
  <c r="AR213" i="4" s="1"/>
  <c r="AO201" i="4"/>
  <c r="AU201" i="4" s="1"/>
  <c r="AP189" i="4"/>
  <c r="AV189" i="4" s="1"/>
  <c r="AL189" i="4"/>
  <c r="AR189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I901" i="4"/>
  <c r="AG885" i="4"/>
  <c r="AI885" i="4"/>
  <c r="AH885" i="4"/>
  <c r="AI869" i="4"/>
  <c r="AG853" i="4"/>
  <c r="AI853" i="4"/>
  <c r="AH853" i="4"/>
  <c r="AI845" i="4"/>
  <c r="AG829" i="4"/>
  <c r="AI829" i="4"/>
  <c r="AH829" i="4"/>
  <c r="AI813" i="4"/>
  <c r="AG797" i="4"/>
  <c r="AI797" i="4"/>
  <c r="AH797" i="4"/>
  <c r="AI781" i="4"/>
  <c r="AG765" i="4"/>
  <c r="AI765" i="4"/>
  <c r="AH765" i="4"/>
  <c r="AI749" i="4"/>
  <c r="AG733" i="4"/>
  <c r="AI733" i="4"/>
  <c r="AH733" i="4"/>
  <c r="AI717" i="4"/>
  <c r="AG701" i="4"/>
  <c r="AI701" i="4"/>
  <c r="AH701" i="4"/>
  <c r="AI677" i="4"/>
  <c r="AG661" i="4"/>
  <c r="AI661" i="4"/>
  <c r="AH661" i="4"/>
  <c r="AI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45" i="4"/>
  <c r="AJ745" i="4"/>
  <c r="AF745" i="4"/>
  <c r="AK729" i="4"/>
  <c r="AJ729" i="4"/>
  <c r="AF729" i="4"/>
  <c r="AK713" i="4"/>
  <c r="AJ713" i="4"/>
  <c r="AF713" i="4"/>
  <c r="AK697" i="4"/>
  <c r="AJ697" i="4"/>
  <c r="AF697" i="4"/>
  <c r="AK681" i="4"/>
  <c r="AJ681" i="4"/>
  <c r="AF681" i="4"/>
  <c r="AK657" i="4"/>
  <c r="AJ657" i="4"/>
  <c r="AF657" i="4"/>
  <c r="AK649" i="4"/>
  <c r="AJ649" i="4"/>
  <c r="AF649" i="4"/>
  <c r="AK633" i="4"/>
  <c r="AJ633" i="4"/>
  <c r="AF633" i="4"/>
  <c r="AJ625" i="4"/>
  <c r="AK617" i="4"/>
  <c r="AJ617" i="4"/>
  <c r="AF617" i="4"/>
  <c r="AK609" i="4"/>
  <c r="AJ609" i="4"/>
  <c r="AF609" i="4"/>
  <c r="AJ601" i="4"/>
  <c r="AK593" i="4"/>
  <c r="AJ593" i="4"/>
  <c r="AF593" i="4"/>
  <c r="AK585" i="4"/>
  <c r="AJ585" i="4"/>
  <c r="AF585" i="4"/>
  <c r="AK577" i="4"/>
  <c r="AJ577" i="4"/>
  <c r="AF577" i="4"/>
  <c r="AJ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D15" i="10"/>
  <c r="D143" i="10"/>
  <c r="D18" i="10"/>
  <c r="D93" i="10"/>
  <c r="D96" i="10"/>
  <c r="D228" i="10"/>
  <c r="D352" i="10"/>
  <c r="D480" i="10"/>
  <c r="D227" i="10"/>
  <c r="D8" i="10"/>
  <c r="D308" i="10"/>
  <c r="D532" i="10"/>
  <c r="D660" i="10"/>
  <c r="D281" i="10"/>
  <c r="D103" i="10"/>
  <c r="D231" i="10"/>
  <c r="D77" i="10"/>
  <c r="D80" i="10"/>
  <c r="D220" i="10"/>
  <c r="D344" i="10"/>
  <c r="D472" i="10"/>
  <c r="D211" i="10"/>
  <c r="D229" i="10"/>
  <c r="D292" i="10"/>
  <c r="D524" i="10"/>
  <c r="D652" i="10"/>
  <c r="D273" i="10"/>
  <c r="D31" i="10"/>
  <c r="D34" i="10"/>
  <c r="D116" i="10"/>
  <c r="D368" i="10"/>
  <c r="D6" i="10"/>
  <c r="D340" i="10"/>
  <c r="D676" i="10"/>
  <c r="D119" i="10"/>
  <c r="D45" i="10"/>
  <c r="D204" i="10"/>
  <c r="D456" i="10"/>
  <c r="D165" i="10"/>
  <c r="D508" i="10"/>
  <c r="D764" i="10"/>
  <c r="D449" i="10"/>
  <c r="D577" i="10"/>
  <c r="D705" i="10"/>
  <c r="D47" i="10"/>
  <c r="D239" i="10"/>
  <c r="D32" i="10"/>
  <c r="D320" i="10"/>
  <c r="D163" i="10"/>
  <c r="D248" i="10"/>
  <c r="D628" i="10"/>
  <c r="D71" i="10"/>
  <c r="D74" i="10"/>
  <c r="D188" i="10"/>
  <c r="D440" i="10"/>
  <c r="D101" i="10"/>
  <c r="D484" i="10"/>
  <c r="D748" i="10"/>
  <c r="D223" i="10"/>
  <c r="D304" i="10"/>
  <c r="D216" i="10"/>
  <c r="D55" i="10"/>
  <c r="D140" i="10"/>
  <c r="D54" i="10"/>
  <c r="D700" i="10"/>
  <c r="D545" i="10"/>
  <c r="D799" i="10"/>
  <c r="D927" i="10"/>
  <c r="D822" i="10"/>
  <c r="D950" i="10"/>
  <c r="D145" i="10"/>
  <c r="D126" i="10"/>
  <c r="D354" i="10"/>
  <c r="D56" i="10"/>
  <c r="D544" i="10"/>
  <c r="D293" i="10"/>
  <c r="D549" i="10"/>
  <c r="D803" i="10"/>
  <c r="D297" i="10"/>
  <c r="D425" i="10"/>
  <c r="D553" i="10"/>
  <c r="D681" i="10"/>
  <c r="D807" i="10"/>
  <c r="D935" i="10"/>
  <c r="D830" i="10"/>
  <c r="D958" i="10"/>
  <c r="D161" i="10"/>
  <c r="D134" i="10"/>
  <c r="D27" i="10"/>
  <c r="D112" i="10"/>
  <c r="D560" i="10"/>
  <c r="D309" i="10"/>
  <c r="D565" i="10"/>
  <c r="D819" i="10"/>
  <c r="D842" i="10"/>
  <c r="D185" i="10"/>
  <c r="D378" i="10"/>
  <c r="D634" i="10"/>
  <c r="D383" i="10"/>
  <c r="D639" i="10"/>
  <c r="D893" i="10"/>
  <c r="D916" i="10"/>
  <c r="D310" i="10"/>
  <c r="D566" i="10"/>
  <c r="D315" i="10"/>
  <c r="D571" i="10"/>
  <c r="D825" i="10"/>
  <c r="D848" i="10"/>
  <c r="D171" i="10"/>
  <c r="D50" i="10"/>
  <c r="D132" i="10"/>
  <c r="D384" i="10"/>
  <c r="D38" i="10"/>
  <c r="D372" i="10"/>
  <c r="D692" i="10"/>
  <c r="D135" i="10"/>
  <c r="D141" i="10"/>
  <c r="D252" i="10"/>
  <c r="D19" i="10"/>
  <c r="D104" i="10"/>
  <c r="D556" i="10"/>
  <c r="D305" i="10"/>
  <c r="D98" i="10"/>
  <c r="D432" i="10"/>
  <c r="D468" i="10"/>
  <c r="D183" i="10"/>
  <c r="D264" i="10"/>
  <c r="D79" i="10"/>
  <c r="D207" i="10"/>
  <c r="D82" i="10"/>
  <c r="D221" i="10"/>
  <c r="D164" i="10"/>
  <c r="D288" i="10"/>
  <c r="D416" i="10"/>
  <c r="D99" i="10"/>
  <c r="D102" i="10"/>
  <c r="D184" i="10"/>
  <c r="D436" i="10"/>
  <c r="D596" i="10"/>
  <c r="D724" i="10"/>
  <c r="D39" i="10"/>
  <c r="D167" i="10"/>
  <c r="D42" i="10"/>
  <c r="D205" i="10"/>
  <c r="D156" i="10"/>
  <c r="D280" i="10"/>
  <c r="D408" i="10"/>
  <c r="D83" i="10"/>
  <c r="D86" i="10"/>
  <c r="D168" i="10"/>
  <c r="D420" i="10"/>
  <c r="D588" i="10"/>
  <c r="D716" i="10"/>
  <c r="D337" i="10"/>
  <c r="D159" i="10"/>
  <c r="D125" i="10"/>
  <c r="D244" i="10"/>
  <c r="D496" i="10"/>
  <c r="D72" i="10"/>
  <c r="D548" i="10"/>
  <c r="D3" i="10"/>
  <c r="D247" i="10"/>
  <c r="D48" i="10"/>
  <c r="D328" i="10"/>
  <c r="D179" i="10"/>
  <c r="D257" i="10"/>
  <c r="D636" i="10"/>
  <c r="D385" i="10"/>
  <c r="D513" i="10"/>
  <c r="D641" i="10"/>
  <c r="D769" i="10"/>
  <c r="D111" i="10"/>
  <c r="D29" i="10"/>
  <c r="D196" i="10"/>
  <c r="D448" i="10"/>
  <c r="D133" i="10"/>
  <c r="D500" i="10"/>
  <c r="D756" i="10"/>
  <c r="D199" i="10"/>
  <c r="D16" i="10"/>
  <c r="D312" i="10"/>
  <c r="D147" i="10"/>
  <c r="D232" i="10"/>
  <c r="D620" i="10"/>
  <c r="D369" i="10"/>
  <c r="D253" i="10"/>
  <c r="D131" i="10"/>
  <c r="D612" i="10"/>
  <c r="D58" i="10"/>
  <c r="D392" i="10"/>
  <c r="D388" i="10"/>
  <c r="D417" i="10"/>
  <c r="D673" i="10"/>
  <c r="D863" i="10"/>
  <c r="D991" i="10"/>
  <c r="D886" i="10"/>
  <c r="D17" i="10"/>
  <c r="D20" i="10"/>
  <c r="D230" i="10"/>
  <c r="D251" i="10"/>
  <c r="D332" i="10"/>
  <c r="D672" i="10"/>
  <c r="D421" i="10"/>
  <c r="D677" i="10"/>
  <c r="D931" i="10"/>
  <c r="D361" i="10"/>
  <c r="D489" i="10"/>
  <c r="D617" i="10"/>
  <c r="D745" i="10"/>
  <c r="D871" i="10"/>
  <c r="D999" i="10"/>
  <c r="D894" i="10"/>
  <c r="D33" i="10"/>
  <c r="D36" i="10"/>
  <c r="D246" i="10"/>
  <c r="D30" i="10"/>
  <c r="D364" i="10"/>
  <c r="D688" i="10"/>
  <c r="D437" i="10"/>
  <c r="D693" i="10"/>
  <c r="D947" i="10"/>
  <c r="D970" i="10"/>
  <c r="D146" i="10"/>
  <c r="D506" i="10"/>
  <c r="D762" i="10"/>
  <c r="D511" i="10"/>
  <c r="D767" i="10"/>
  <c r="D788" i="10"/>
  <c r="D186" i="10"/>
  <c r="D438" i="10"/>
  <c r="D694" i="10"/>
  <c r="D443" i="10"/>
  <c r="D699" i="10"/>
  <c r="D953" i="10"/>
  <c r="D976" i="10"/>
  <c r="D175" i="10"/>
  <c r="D157" i="10"/>
  <c r="D260" i="10"/>
  <c r="D35" i="10"/>
  <c r="D120" i="10"/>
  <c r="D7" i="10"/>
  <c r="D124" i="10"/>
  <c r="D22" i="10"/>
  <c r="D684" i="10"/>
  <c r="D180" i="10"/>
  <c r="D740" i="10"/>
  <c r="D51" i="10"/>
  <c r="D572" i="10"/>
  <c r="D481" i="10"/>
  <c r="D737" i="10"/>
  <c r="D895" i="10"/>
  <c r="D790" i="10"/>
  <c r="D918" i="10"/>
  <c r="D81" i="10"/>
  <c r="D84" i="10"/>
  <c r="D290" i="10"/>
  <c r="D53" i="10"/>
  <c r="D460" i="10"/>
  <c r="D736" i="10"/>
  <c r="D485" i="10"/>
  <c r="D741" i="10"/>
  <c r="D995" i="10"/>
  <c r="D393" i="10"/>
  <c r="D521" i="10"/>
  <c r="D649" i="10"/>
  <c r="D775" i="10"/>
  <c r="D903" i="10"/>
  <c r="D798" i="10"/>
  <c r="D926" i="10"/>
  <c r="D97" i="10"/>
  <c r="D100" i="10"/>
  <c r="D306" i="10"/>
  <c r="D117" i="10"/>
  <c r="D492" i="10"/>
  <c r="D752" i="10"/>
  <c r="D501" i="10"/>
  <c r="D757" i="10"/>
  <c r="D778" i="10"/>
  <c r="D57" i="10"/>
  <c r="D266" i="10"/>
  <c r="D570" i="10"/>
  <c r="D319" i="10"/>
  <c r="D575" i="10"/>
  <c r="D829" i="10"/>
  <c r="D852" i="10"/>
  <c r="D250" i="10"/>
  <c r="D502" i="10"/>
  <c r="D758" i="10"/>
  <c r="D507" i="10"/>
  <c r="D763" i="10"/>
  <c r="D784" i="10"/>
  <c r="D43" i="10"/>
  <c r="D128" i="10"/>
  <c r="D568" i="10"/>
  <c r="D317" i="10"/>
  <c r="D573" i="10"/>
  <c r="D5" i="10"/>
  <c r="D64" i="10"/>
  <c r="D195" i="10"/>
  <c r="D644" i="10"/>
  <c r="D90" i="10"/>
  <c r="D424" i="10"/>
  <c r="D452" i="10"/>
  <c r="D433" i="10"/>
  <c r="D689" i="10"/>
  <c r="D256" i="10"/>
  <c r="D632" i="10"/>
  <c r="D381" i="10"/>
  <c r="D637" i="10"/>
  <c r="D127" i="10"/>
  <c r="D212" i="10"/>
  <c r="D197" i="10"/>
  <c r="D265" i="10"/>
  <c r="D237" i="10"/>
  <c r="D115" i="10"/>
  <c r="D604" i="10"/>
  <c r="D497" i="10"/>
  <c r="D753" i="10"/>
  <c r="D774" i="10"/>
  <c r="D49" i="10"/>
  <c r="D262" i="10"/>
  <c r="D396" i="10"/>
  <c r="D453" i="10"/>
  <c r="D963" i="10"/>
  <c r="D505" i="10"/>
  <c r="D761" i="10"/>
  <c r="D782" i="10"/>
  <c r="D65" i="10"/>
  <c r="D274" i="10"/>
  <c r="D428" i="10"/>
  <c r="D469" i="10"/>
  <c r="D979" i="10"/>
  <c r="D206" i="10"/>
  <c r="D287" i="10"/>
  <c r="D797" i="10"/>
  <c r="D218" i="10"/>
  <c r="D726" i="10"/>
  <c r="D731" i="10"/>
  <c r="D235" i="10"/>
  <c r="D664" i="10"/>
  <c r="D669" i="10"/>
  <c r="D987" i="10"/>
  <c r="D9" i="10"/>
  <c r="D282" i="10"/>
  <c r="D578" i="10"/>
  <c r="D327" i="10"/>
  <c r="D583" i="10"/>
  <c r="D837" i="10"/>
  <c r="D162" i="10"/>
  <c r="D670" i="10"/>
  <c r="D675" i="10"/>
  <c r="D952" i="10"/>
  <c r="D302" i="10"/>
  <c r="D307" i="10"/>
  <c r="D25" i="10"/>
  <c r="D238" i="10"/>
  <c r="D554" i="10"/>
  <c r="D303" i="10"/>
  <c r="D559" i="10"/>
  <c r="D813" i="10"/>
  <c r="D836" i="10"/>
  <c r="D234" i="10"/>
  <c r="D486" i="10"/>
  <c r="D742" i="10"/>
  <c r="D491" i="10"/>
  <c r="D564" i="10"/>
  <c r="D10" i="10"/>
  <c r="D376" i="10"/>
  <c r="D356" i="10"/>
  <c r="D95" i="10"/>
  <c r="D69" i="10"/>
  <c r="D173" i="10"/>
  <c r="D136" i="10"/>
  <c r="D321" i="10"/>
  <c r="D609" i="10"/>
  <c r="D831" i="10"/>
  <c r="D959" i="10"/>
  <c r="D854" i="10"/>
  <c r="D982" i="10"/>
  <c r="D209" i="10"/>
  <c r="D166" i="10"/>
  <c r="D123" i="10"/>
  <c r="D208" i="10"/>
  <c r="D608" i="10"/>
  <c r="D357" i="10"/>
  <c r="D613" i="10"/>
  <c r="D867" i="10"/>
  <c r="D329" i="10"/>
  <c r="D457" i="10"/>
  <c r="D585" i="10"/>
  <c r="D713" i="10"/>
  <c r="D839" i="10"/>
  <c r="D967" i="10"/>
  <c r="D862" i="10"/>
  <c r="D990" i="10"/>
  <c r="D225" i="10"/>
  <c r="D182" i="10"/>
  <c r="D155" i="10"/>
  <c r="D240" i="10"/>
  <c r="D624" i="10"/>
  <c r="D373" i="10"/>
  <c r="D629" i="10"/>
  <c r="D883" i="10"/>
  <c r="D906" i="10"/>
  <c r="D60" i="10"/>
  <c r="D442" i="10"/>
  <c r="D698" i="10"/>
  <c r="D447" i="10"/>
  <c r="D703" i="10"/>
  <c r="D957" i="10"/>
  <c r="D980" i="10"/>
  <c r="D374" i="10"/>
  <c r="D630" i="10"/>
  <c r="D379" i="10"/>
  <c r="D635" i="10"/>
  <c r="D889" i="10"/>
  <c r="D912" i="10"/>
  <c r="D46" i="10"/>
  <c r="D380" i="10"/>
  <c r="D696" i="10"/>
  <c r="D445" i="10"/>
  <c r="D701" i="10"/>
  <c r="D255" i="10"/>
  <c r="D336" i="10"/>
  <c r="D276" i="10"/>
  <c r="D87" i="10"/>
  <c r="D172" i="10"/>
  <c r="D37" i="10"/>
  <c r="D732" i="10"/>
  <c r="D561" i="10"/>
  <c r="D149" i="10"/>
  <c r="D504" i="10"/>
  <c r="D760" i="10"/>
  <c r="D509" i="10"/>
  <c r="D765" i="10"/>
  <c r="D61" i="10"/>
  <c r="D464" i="10"/>
  <c r="D516" i="10"/>
  <c r="D215" i="10"/>
  <c r="D296" i="10"/>
  <c r="D200" i="10"/>
  <c r="D353" i="10"/>
  <c r="D625" i="10"/>
  <c r="D879" i="10"/>
  <c r="D902" i="10"/>
  <c r="D52" i="10"/>
  <c r="D62" i="10"/>
  <c r="D704" i="10"/>
  <c r="D709" i="10"/>
  <c r="D377" i="10"/>
  <c r="D633" i="10"/>
  <c r="D887" i="10"/>
  <c r="D910" i="10"/>
  <c r="D68" i="10"/>
  <c r="D94" i="10"/>
  <c r="D720" i="10"/>
  <c r="D725" i="10"/>
  <c r="D2" i="10"/>
  <c r="D538" i="10"/>
  <c r="D543" i="10"/>
  <c r="D820" i="10"/>
  <c r="D470" i="10"/>
  <c r="D475" i="10"/>
  <c r="D985" i="10"/>
  <c r="D316" i="10"/>
  <c r="D413" i="10"/>
  <c r="D859" i="10"/>
  <c r="D882" i="10"/>
  <c r="D76" i="10"/>
  <c r="D450" i="10"/>
  <c r="D706" i="10"/>
  <c r="D455" i="10"/>
  <c r="D711" i="10"/>
  <c r="D997" i="10"/>
  <c r="D414" i="10"/>
  <c r="D419" i="10"/>
  <c r="D929" i="10"/>
  <c r="D908" i="10"/>
  <c r="D558" i="10"/>
  <c r="D890" i="10"/>
  <c r="D28" i="10"/>
  <c r="D426" i="10"/>
  <c r="D682" i="10"/>
  <c r="D431" i="10"/>
  <c r="D687" i="10"/>
  <c r="D941" i="10"/>
  <c r="D964" i="10"/>
  <c r="D358" i="10"/>
  <c r="D614" i="10"/>
  <c r="D363" i="10"/>
  <c r="D619" i="10"/>
  <c r="D873" i="10"/>
  <c r="D747" i="10"/>
  <c r="D896" i="10"/>
  <c r="D348" i="10"/>
  <c r="D680" i="10"/>
  <c r="D429" i="10"/>
  <c r="D685" i="10"/>
  <c r="D939" i="10"/>
  <c r="D962" i="10"/>
  <c r="D138" i="10"/>
  <c r="D498" i="10"/>
  <c r="D754" i="10"/>
  <c r="D503" i="10"/>
  <c r="D759" i="10"/>
  <c r="D860" i="10"/>
  <c r="D510" i="10"/>
  <c r="D515" i="10"/>
  <c r="D792" i="10"/>
  <c r="D270" i="10"/>
  <c r="D531" i="10"/>
  <c r="D808" i="10"/>
  <c r="D499" i="10"/>
  <c r="D776" i="10"/>
  <c r="D189" i="10"/>
  <c r="D580" i="10"/>
  <c r="D360" i="10"/>
  <c r="D465" i="10"/>
  <c r="D975" i="10"/>
  <c r="D198" i="10"/>
  <c r="D517" i="10"/>
  <c r="D473" i="10"/>
  <c r="D983" i="10"/>
  <c r="D245" i="10"/>
  <c r="D787" i="10"/>
  <c r="D602" i="10"/>
  <c r="D884" i="10"/>
  <c r="D539" i="10"/>
  <c r="D192" i="10"/>
  <c r="D733" i="10"/>
  <c r="D201" i="10"/>
  <c r="D610" i="10"/>
  <c r="D615" i="10"/>
  <c r="D350" i="10"/>
  <c r="D865" i="10"/>
  <c r="D494" i="10"/>
  <c r="D89" i="10"/>
  <c r="D586" i="10"/>
  <c r="D719" i="10"/>
  <c r="D996" i="10"/>
  <c r="D646" i="10"/>
  <c r="D651" i="10"/>
  <c r="D928" i="10"/>
  <c r="D284" i="10"/>
  <c r="D397" i="10"/>
  <c r="D843" i="10"/>
  <c r="D106" i="10"/>
  <c r="D722" i="10"/>
  <c r="D727" i="10"/>
  <c r="D446" i="10"/>
  <c r="D961" i="10"/>
  <c r="D275" i="10"/>
  <c r="D462" i="10"/>
  <c r="D968" i="10"/>
  <c r="D70" i="10"/>
  <c r="D109" i="10"/>
  <c r="D540" i="10"/>
  <c r="D657" i="10"/>
  <c r="D838" i="10"/>
  <c r="D59" i="10"/>
  <c r="D581" i="10"/>
  <c r="D569" i="10"/>
  <c r="D846" i="10"/>
  <c r="D91" i="10"/>
  <c r="D597" i="10"/>
  <c r="D410" i="10"/>
  <c r="D925" i="10"/>
  <c r="D347" i="10"/>
  <c r="D24" i="10"/>
  <c r="D795" i="10"/>
  <c r="D137" i="10"/>
  <c r="D642" i="10"/>
  <c r="D647" i="10"/>
  <c r="D286" i="10"/>
  <c r="D801" i="10"/>
  <c r="D430" i="10"/>
  <c r="D153" i="10"/>
  <c r="D618" i="10"/>
  <c r="D623" i="10"/>
  <c r="D900" i="10"/>
  <c r="D550" i="10"/>
  <c r="D555" i="10"/>
  <c r="D832" i="10"/>
  <c r="D224" i="10"/>
  <c r="D365" i="10"/>
  <c r="D875" i="10"/>
  <c r="D44" i="10"/>
  <c r="D690" i="10"/>
  <c r="D695" i="10"/>
  <c r="D382" i="10"/>
  <c r="D897" i="10"/>
  <c r="D403" i="10"/>
  <c r="D339" i="10"/>
  <c r="D66" i="10"/>
  <c r="D108" i="10"/>
  <c r="D847" i="10"/>
  <c r="D259" i="10"/>
  <c r="D855" i="10"/>
  <c r="D533" i="10"/>
  <c r="D861" i="10"/>
  <c r="D107" i="10"/>
  <c r="D914" i="10"/>
  <c r="D487" i="10"/>
  <c r="D611" i="10"/>
  <c r="D922" i="10"/>
  <c r="D591" i="10"/>
  <c r="D518" i="10"/>
  <c r="D800" i="10"/>
  <c r="D269" i="10"/>
  <c r="D105" i="10"/>
  <c r="D599" i="10"/>
  <c r="D707" i="10"/>
  <c r="D872" i="10"/>
  <c r="D400" i="10"/>
  <c r="D40" i="10"/>
  <c r="D911" i="10"/>
  <c r="D110" i="10"/>
  <c r="D640" i="10"/>
  <c r="D409" i="10"/>
  <c r="D919" i="10"/>
  <c r="D118" i="10"/>
  <c r="D277" i="10"/>
  <c r="D121" i="10"/>
  <c r="D479" i="10"/>
  <c r="D406" i="10"/>
  <c r="D921" i="10"/>
  <c r="D349" i="10"/>
  <c r="D850" i="10"/>
  <c r="D346" i="10"/>
  <c r="D423" i="10"/>
  <c r="D869" i="10"/>
  <c r="D734" i="10"/>
  <c r="D949" i="10"/>
  <c r="D371" i="10"/>
  <c r="D394" i="10"/>
  <c r="D335" i="10"/>
  <c r="D845" i="10"/>
  <c r="D202" i="10"/>
  <c r="D710" i="10"/>
  <c r="D777" i="10"/>
  <c r="D992" i="10"/>
  <c r="D584" i="10"/>
  <c r="D589" i="10"/>
  <c r="D866" i="10"/>
  <c r="D402" i="10"/>
  <c r="D407" i="10"/>
  <c r="D917" i="10"/>
  <c r="D323" i="10"/>
  <c r="D812" i="10"/>
  <c r="D723" i="10"/>
  <c r="D563" i="10"/>
  <c r="D13" i="10"/>
  <c r="D2" i="3"/>
  <c r="D966" i="10"/>
  <c r="D144" i="10"/>
  <c r="D835" i="10"/>
  <c r="D697" i="10"/>
  <c r="D974" i="10"/>
  <c r="D176" i="10"/>
  <c r="D851" i="10"/>
  <c r="D666" i="10"/>
  <c r="D948" i="10"/>
  <c r="D603" i="10"/>
  <c r="D536" i="10"/>
  <c r="D923" i="10"/>
  <c r="D158" i="10"/>
  <c r="D263" i="10"/>
  <c r="D773" i="10"/>
  <c r="D542" i="10"/>
  <c r="D824" i="10"/>
  <c r="D686" i="10"/>
  <c r="D130" i="10"/>
  <c r="D746" i="10"/>
  <c r="D751" i="10"/>
  <c r="D170" i="10"/>
  <c r="D678" i="10"/>
  <c r="D683" i="10"/>
  <c r="D960" i="10"/>
  <c r="D476" i="10"/>
  <c r="D493" i="10"/>
  <c r="D770" i="10"/>
  <c r="D254" i="10"/>
  <c r="D311" i="10"/>
  <c r="D821" i="10"/>
  <c r="D638" i="10"/>
  <c r="D920" i="10"/>
  <c r="D627" i="10"/>
  <c r="D243" i="10"/>
  <c r="D771" i="10"/>
  <c r="D915" i="10"/>
  <c r="D444" i="10"/>
  <c r="D805" i="10"/>
  <c r="D92" i="10"/>
  <c r="D267" i="10"/>
  <c r="D525" i="10"/>
  <c r="D853" i="10"/>
  <c r="D435" i="10"/>
  <c r="D289" i="10"/>
  <c r="D322" i="10"/>
  <c r="D537" i="10"/>
  <c r="D338" i="10"/>
  <c r="D330" i="10"/>
  <c r="D662" i="10"/>
  <c r="D605" i="10"/>
  <c r="D482" i="10"/>
  <c r="D828" i="10"/>
  <c r="D972" i="10"/>
  <c r="D522" i="10"/>
  <c r="D973" i="10"/>
  <c r="D331" i="10"/>
  <c r="D203" i="10"/>
  <c r="D717" i="10"/>
  <c r="D530" i="10"/>
  <c r="D924" i="10"/>
  <c r="D210" i="10"/>
  <c r="D817" i="10"/>
  <c r="D6" i="3"/>
  <c r="D936" i="10"/>
  <c r="D23" i="10"/>
  <c r="D187" i="10"/>
  <c r="D300" i="10"/>
  <c r="D793" i="10"/>
  <c r="D738" i="10"/>
  <c r="D750" i="10"/>
  <c r="D261" i="10"/>
  <c r="D520" i="10"/>
  <c r="D343" i="10"/>
  <c r="D595" i="10"/>
  <c r="D236" i="10"/>
  <c r="D113" i="10"/>
  <c r="D794" i="10"/>
  <c r="D129" i="10"/>
  <c r="D810" i="10"/>
  <c r="D154" i="10"/>
  <c r="D600" i="10"/>
  <c r="D122" i="10"/>
  <c r="D743" i="10"/>
  <c r="D993" i="10"/>
  <c r="D174" i="10"/>
  <c r="D655" i="10"/>
  <c r="D582" i="10"/>
  <c r="D864" i="10"/>
  <c r="D461" i="10"/>
  <c r="D190" i="10"/>
  <c r="D789" i="10"/>
  <c r="D856" i="10"/>
  <c r="D1001" i="10"/>
  <c r="D11" i="10"/>
  <c r="D88" i="10"/>
  <c r="D552" i="10"/>
  <c r="D301" i="10"/>
  <c r="D557" i="10"/>
  <c r="D811" i="10"/>
  <c r="D834" i="10"/>
  <c r="D169" i="10"/>
  <c r="D370" i="10"/>
  <c r="D626" i="10"/>
  <c r="D375" i="10"/>
  <c r="D631" i="10"/>
  <c r="D885" i="10"/>
  <c r="D258" i="10"/>
  <c r="D766" i="10"/>
  <c r="D768" i="10"/>
  <c r="D981" i="10"/>
  <c r="D654" i="10"/>
  <c r="D785" i="10"/>
  <c r="D590" i="10"/>
  <c r="D755" i="10"/>
  <c r="D191" i="10"/>
  <c r="D67" i="10"/>
  <c r="D26" i="10"/>
  <c r="D324" i="10"/>
  <c r="D721" i="10"/>
  <c r="D998" i="10"/>
  <c r="D268" i="10"/>
  <c r="D899" i="10"/>
  <c r="D729" i="10"/>
  <c r="D4" i="10"/>
  <c r="D656" i="10"/>
  <c r="D938" i="10"/>
  <c r="D607" i="10"/>
  <c r="D534" i="10"/>
  <c r="D816" i="10"/>
  <c r="D728" i="10"/>
  <c r="D786" i="10"/>
  <c r="D418" i="10"/>
  <c r="D359" i="10"/>
  <c r="D933" i="10"/>
  <c r="D355" i="10"/>
  <c r="D844" i="10"/>
  <c r="D858" i="10"/>
  <c r="D298" i="10"/>
  <c r="D463" i="10"/>
  <c r="D909" i="10"/>
  <c r="D390" i="10"/>
  <c r="D395" i="10"/>
  <c r="D905" i="10"/>
  <c r="D78" i="10"/>
  <c r="D648" i="10"/>
  <c r="D653" i="10"/>
  <c r="D930" i="10"/>
  <c r="D466" i="10"/>
  <c r="D471" i="10"/>
  <c r="D796" i="10"/>
  <c r="D451" i="10"/>
  <c r="D940" i="10"/>
  <c r="D849" i="10"/>
  <c r="D691" i="10"/>
  <c r="D148" i="10"/>
  <c r="D708" i="10"/>
  <c r="D488" i="10"/>
  <c r="D401" i="10"/>
  <c r="D815" i="10"/>
  <c r="D177" i="10"/>
  <c r="D576" i="10"/>
  <c r="D313" i="10"/>
  <c r="D823" i="10"/>
  <c r="D193" i="10"/>
  <c r="D592" i="10"/>
  <c r="D874" i="10"/>
  <c r="D415" i="10"/>
  <c r="D342" i="10"/>
  <c r="D857" i="10"/>
  <c r="D285" i="10"/>
  <c r="D818" i="10"/>
  <c r="D386" i="10"/>
  <c r="D391" i="10"/>
  <c r="D901" i="10"/>
  <c r="D291" i="10"/>
  <c r="D780" i="10"/>
  <c r="D826" i="10"/>
  <c r="D362" i="10"/>
  <c r="D367" i="10"/>
  <c r="D877" i="10"/>
  <c r="D294" i="10"/>
  <c r="D299" i="10"/>
  <c r="D809" i="10"/>
  <c r="D139" i="10"/>
  <c r="D616" i="10"/>
  <c r="D621" i="10"/>
  <c r="D898" i="10"/>
  <c r="D434" i="10"/>
  <c r="D439" i="10"/>
  <c r="D965" i="10"/>
  <c r="D387" i="10"/>
  <c r="D876" i="10"/>
  <c r="D913" i="10"/>
  <c r="D881" i="10"/>
  <c r="D152" i="10"/>
  <c r="D668" i="10"/>
  <c r="D241" i="10"/>
  <c r="D345" i="10"/>
  <c r="D214" i="10"/>
  <c r="D114" i="10"/>
  <c r="D283" i="10"/>
  <c r="D477" i="10"/>
  <c r="D546" i="10"/>
  <c r="D956" i="10"/>
  <c r="D242" i="10"/>
  <c r="D458" i="10"/>
  <c r="D868" i="10"/>
  <c r="D523" i="10"/>
  <c r="D160" i="10"/>
  <c r="D779" i="10"/>
  <c r="D594" i="10"/>
  <c r="D194" i="10"/>
  <c r="D334" i="10"/>
  <c r="D945" i="10"/>
  <c r="D151" i="10"/>
  <c r="D529" i="10"/>
  <c r="D934" i="10"/>
  <c r="D181" i="10"/>
  <c r="D645" i="10"/>
  <c r="D665" i="10"/>
  <c r="D942" i="10"/>
  <c r="D219" i="10"/>
  <c r="D661" i="10"/>
  <c r="D474" i="10"/>
  <c r="D989" i="10"/>
  <c r="D411" i="10"/>
  <c r="D21" i="10"/>
  <c r="D827" i="10"/>
  <c r="D73" i="10"/>
  <c r="D674" i="10"/>
  <c r="D679" i="10"/>
  <c r="D226" i="10"/>
  <c r="D739" i="10"/>
  <c r="D366" i="10"/>
  <c r="D217" i="10"/>
  <c r="D650" i="10"/>
  <c r="D527" i="10"/>
  <c r="D804" i="10"/>
  <c r="D454" i="10"/>
  <c r="D459" i="10"/>
  <c r="D969" i="10"/>
  <c r="D213" i="10"/>
  <c r="D333" i="10"/>
  <c r="D907" i="10"/>
  <c r="D233" i="10"/>
  <c r="D658" i="10"/>
  <c r="D663" i="10"/>
  <c r="D318" i="10"/>
  <c r="D833" i="10"/>
  <c r="D526" i="10"/>
  <c r="D1000" i="10"/>
  <c r="D840" i="10"/>
  <c r="D5" i="3"/>
  <c r="D943" i="10"/>
  <c r="D142" i="10"/>
  <c r="D325" i="10"/>
  <c r="D441" i="10"/>
  <c r="D951" i="10"/>
  <c r="D150" i="10"/>
  <c r="D341" i="10"/>
  <c r="D249" i="10"/>
  <c r="D671" i="10"/>
  <c r="D598" i="10"/>
  <c r="D880" i="10"/>
  <c r="D541" i="10"/>
  <c r="D946" i="10"/>
  <c r="D514" i="10"/>
  <c r="D519" i="10"/>
  <c r="D892" i="10"/>
  <c r="D547" i="10"/>
  <c r="D178" i="10"/>
  <c r="D954" i="10"/>
  <c r="D490" i="10"/>
  <c r="D495" i="10"/>
  <c r="D772" i="10"/>
  <c r="D422" i="10"/>
  <c r="D427" i="10"/>
  <c r="D937" i="10"/>
  <c r="D85" i="10"/>
  <c r="D744" i="10"/>
  <c r="D749" i="10"/>
  <c r="D41" i="10"/>
  <c r="D562" i="10"/>
  <c r="D567" i="10"/>
  <c r="D988" i="10"/>
  <c r="D643" i="10"/>
  <c r="D659" i="10"/>
  <c r="D272" i="10"/>
  <c r="D870" i="10"/>
  <c r="D878" i="10"/>
  <c r="D278" i="10"/>
  <c r="D222" i="10"/>
  <c r="D888" i="10"/>
  <c r="D781" i="10"/>
  <c r="D75" i="10"/>
  <c r="D314" i="10"/>
  <c r="D984" i="10"/>
  <c r="D404" i="10"/>
  <c r="D806" i="10"/>
  <c r="D389" i="10"/>
  <c r="D814" i="10"/>
  <c r="D405" i="10"/>
  <c r="D735" i="10"/>
  <c r="D944" i="10"/>
  <c r="D978" i="10"/>
  <c r="D551" i="10"/>
  <c r="D483" i="10"/>
  <c r="D986" i="10"/>
  <c r="D399" i="10"/>
  <c r="D326" i="10"/>
  <c r="D841" i="10"/>
  <c r="D712" i="10"/>
  <c r="D994" i="10"/>
  <c r="D535" i="10"/>
  <c r="D579" i="10"/>
  <c r="D977" i="10"/>
  <c r="D4" i="3"/>
  <c r="D398" i="10"/>
  <c r="D904" i="10"/>
  <c r="D593" i="10"/>
  <c r="D601" i="10"/>
  <c r="D351" i="10"/>
  <c r="D891" i="10"/>
  <c r="D606" i="10"/>
  <c r="D271" i="10"/>
  <c r="D715" i="10"/>
  <c r="D802" i="10"/>
  <c r="D702" i="10"/>
  <c r="D63" i="10"/>
  <c r="D783" i="10"/>
  <c r="D512" i="10"/>
  <c r="D791" i="10"/>
  <c r="D528" i="10"/>
  <c r="D730" i="10"/>
  <c r="D667" i="10"/>
  <c r="D955" i="10"/>
  <c r="D295" i="10"/>
  <c r="D478" i="10"/>
  <c r="D622" i="10"/>
  <c r="D932" i="10"/>
  <c r="D412" i="10"/>
  <c r="D279" i="10"/>
  <c r="D467" i="10"/>
  <c r="D12" i="10"/>
  <c r="D7" i="3"/>
  <c r="D714" i="10"/>
  <c r="D587" i="10"/>
  <c r="D971" i="10"/>
  <c r="D574" i="10"/>
  <c r="D718" i="10"/>
  <c r="D3" i="3"/>
  <c r="D8" i="3"/>
  <c r="D14" i="10"/>
  <c r="AD256" i="4" l="1"/>
  <c r="AH288" i="4"/>
  <c r="AB234" i="4"/>
  <c r="Z234" i="4"/>
  <c r="AD242" i="4"/>
  <c r="AE242" i="4"/>
  <c r="AC233" i="4"/>
  <c r="AJ181" i="4"/>
  <c r="AL168" i="4"/>
  <c r="AR168" i="4" s="1"/>
  <c r="P4" i="2"/>
  <c r="J3" i="3" s="1"/>
  <c r="O4" i="2"/>
  <c r="I3" i="3" s="1"/>
  <c r="N4" i="2"/>
  <c r="H3" i="3" s="1"/>
  <c r="K3" i="3"/>
  <c r="J719" i="8"/>
  <c r="K719" i="8"/>
  <c r="K575" i="8"/>
  <c r="J575" i="8"/>
  <c r="K972" i="8"/>
  <c r="J972" i="8"/>
  <c r="K588" i="8"/>
  <c r="J588" i="8"/>
  <c r="J715" i="8"/>
  <c r="K715" i="8"/>
  <c r="P8" i="2"/>
  <c r="J7" i="3" s="1"/>
  <c r="N8" i="2"/>
  <c r="H7" i="3" s="1"/>
  <c r="O8" i="2"/>
  <c r="K7" i="3"/>
  <c r="K13" i="8"/>
  <c r="J13" i="8"/>
  <c r="K468" i="8"/>
  <c r="J468" i="8"/>
  <c r="J280" i="8"/>
  <c r="K280" i="8"/>
  <c r="J413" i="8"/>
  <c r="K413" i="8"/>
  <c r="J933" i="8"/>
  <c r="K933" i="8"/>
  <c r="J623" i="8"/>
  <c r="K623" i="8"/>
  <c r="J479" i="8"/>
  <c r="K479" i="8"/>
  <c r="K296" i="8"/>
  <c r="J296" i="8"/>
  <c r="J956" i="8"/>
  <c r="K956" i="8"/>
  <c r="K668" i="8"/>
  <c r="J668" i="8"/>
  <c r="J731" i="8"/>
  <c r="K731" i="8"/>
  <c r="K529" i="8"/>
  <c r="J529" i="8"/>
  <c r="J792" i="8"/>
  <c r="K792" i="8"/>
  <c r="K513" i="8"/>
  <c r="J513" i="8"/>
  <c r="J784" i="8"/>
  <c r="K784" i="8"/>
  <c r="K64" i="8"/>
  <c r="J64" i="8"/>
  <c r="K703" i="8"/>
  <c r="J703" i="8"/>
  <c r="K803" i="8"/>
  <c r="J803" i="8"/>
  <c r="K716" i="8"/>
  <c r="J716" i="8"/>
  <c r="J272" i="8"/>
  <c r="K272" i="8"/>
  <c r="K607" i="8"/>
  <c r="J607" i="8"/>
  <c r="J892" i="8"/>
  <c r="K892" i="8"/>
  <c r="J352" i="8"/>
  <c r="K352" i="8"/>
  <c r="J602" i="8"/>
  <c r="K602" i="8"/>
  <c r="J594" i="8"/>
  <c r="K594" i="8"/>
  <c r="J905" i="8"/>
  <c r="K905" i="8"/>
  <c r="J399" i="8"/>
  <c r="K399" i="8"/>
  <c r="K4" i="3"/>
  <c r="O5" i="2"/>
  <c r="I4" i="3" s="1"/>
  <c r="N5" i="2"/>
  <c r="H4" i="3" s="1"/>
  <c r="P5" i="2"/>
  <c r="J4" i="3" s="1"/>
  <c r="K978" i="8"/>
  <c r="J978" i="8"/>
  <c r="K580" i="8"/>
  <c r="J580" i="8"/>
  <c r="J536" i="8"/>
  <c r="K536" i="8"/>
  <c r="K995" i="8"/>
  <c r="J995" i="8"/>
  <c r="K713" i="8"/>
  <c r="J713" i="8"/>
  <c r="K842" i="8"/>
  <c r="J842" i="8"/>
  <c r="J327" i="8"/>
  <c r="K327" i="8"/>
  <c r="J400" i="8"/>
  <c r="K400" i="8"/>
  <c r="J987" i="8"/>
  <c r="K987" i="8"/>
  <c r="K484" i="8"/>
  <c r="J484" i="8"/>
  <c r="K552" i="8"/>
  <c r="J552" i="8"/>
  <c r="J979" i="8"/>
  <c r="K979" i="8"/>
  <c r="K945" i="8"/>
  <c r="J945" i="8"/>
  <c r="J736" i="8"/>
  <c r="K736" i="8"/>
  <c r="J406" i="8"/>
  <c r="K406" i="8"/>
  <c r="J815" i="8"/>
  <c r="K815" i="8"/>
  <c r="J390" i="8"/>
  <c r="K390" i="8"/>
  <c r="J807" i="8"/>
  <c r="K807" i="8"/>
  <c r="K405" i="8"/>
  <c r="J405" i="8"/>
  <c r="K985" i="8"/>
  <c r="J985" i="8"/>
  <c r="J315" i="8"/>
  <c r="K315" i="8"/>
  <c r="J76" i="8"/>
  <c r="K76" i="8"/>
  <c r="J782" i="8"/>
  <c r="K782" i="8"/>
  <c r="K889" i="8"/>
  <c r="J889" i="8"/>
  <c r="K223" i="8"/>
  <c r="J223" i="8"/>
  <c r="J279" i="8"/>
  <c r="K279" i="8"/>
  <c r="J879" i="8"/>
  <c r="K879" i="8"/>
  <c r="J871" i="8"/>
  <c r="K871" i="8"/>
  <c r="K273" i="8"/>
  <c r="J273" i="8"/>
  <c r="K660" i="8"/>
  <c r="J660" i="8"/>
  <c r="K644" i="8"/>
  <c r="J644" i="8"/>
  <c r="J989" i="8"/>
  <c r="K989" i="8"/>
  <c r="J568" i="8"/>
  <c r="K568" i="8"/>
  <c r="K563" i="8"/>
  <c r="J563" i="8"/>
  <c r="J42" i="8"/>
  <c r="K42" i="8"/>
  <c r="K750" i="8"/>
  <c r="J750" i="8"/>
  <c r="K745" i="8"/>
  <c r="J745" i="8"/>
  <c r="J86" i="8"/>
  <c r="K86" i="8"/>
  <c r="K938" i="8"/>
  <c r="J938" i="8"/>
  <c r="K428" i="8"/>
  <c r="J428" i="8"/>
  <c r="J423" i="8"/>
  <c r="K423" i="8"/>
  <c r="J773" i="8"/>
  <c r="K773" i="8"/>
  <c r="J496" i="8"/>
  <c r="K496" i="8"/>
  <c r="K491" i="8"/>
  <c r="J491" i="8"/>
  <c r="J955" i="8"/>
  <c r="K955" i="8"/>
  <c r="K179" i="8"/>
  <c r="J179" i="8"/>
  <c r="K548" i="8"/>
  <c r="J548" i="8"/>
  <c r="J893" i="8"/>
  <c r="K893" i="8"/>
  <c r="K520" i="8"/>
  <c r="J520" i="8"/>
  <c r="K515" i="8"/>
  <c r="J515" i="8"/>
  <c r="J947" i="8"/>
  <c r="K947" i="8"/>
  <c r="K542" i="8"/>
  <c r="J542" i="8"/>
  <c r="J881" i="8"/>
  <c r="K881" i="8"/>
  <c r="J599" i="8"/>
  <c r="K599" i="8"/>
  <c r="K672" i="8"/>
  <c r="J672" i="8"/>
  <c r="J250" i="8"/>
  <c r="K250" i="8"/>
  <c r="K342" i="8"/>
  <c r="J342" i="8"/>
  <c r="J151" i="8"/>
  <c r="K151" i="8"/>
  <c r="K952" i="8"/>
  <c r="J952" i="8"/>
  <c r="K442" i="8"/>
  <c r="J442" i="8"/>
  <c r="K326" i="8"/>
  <c r="J326" i="8"/>
  <c r="J143" i="8"/>
  <c r="K143" i="8"/>
  <c r="K944" i="8"/>
  <c r="J944" i="8"/>
  <c r="N6" i="2"/>
  <c r="H5" i="3"/>
  <c r="O6" i="2"/>
  <c r="K5" i="3"/>
  <c r="P6" i="2"/>
  <c r="J5" i="3" s="1"/>
  <c r="I5" i="3"/>
  <c r="J841" i="8"/>
  <c r="K841" i="8"/>
  <c r="K1001" i="8"/>
  <c r="J1001" i="8"/>
  <c r="J527" i="8"/>
  <c r="K527" i="8"/>
  <c r="K834" i="8"/>
  <c r="J834" i="8"/>
  <c r="J319" i="8"/>
  <c r="K319" i="8"/>
  <c r="J664" i="8"/>
  <c r="K664" i="8"/>
  <c r="J659" i="8"/>
  <c r="K659" i="8"/>
  <c r="J234" i="8"/>
  <c r="K234" i="8"/>
  <c r="K908" i="8"/>
  <c r="J908" i="8"/>
  <c r="K334" i="8"/>
  <c r="J334" i="8"/>
  <c r="J214" i="8"/>
  <c r="K214" i="8"/>
  <c r="K970" i="8"/>
  <c r="J970" i="8"/>
  <c r="K460" i="8"/>
  <c r="J460" i="8"/>
  <c r="J455" i="8"/>
  <c r="K455" i="8"/>
  <c r="J805" i="8"/>
  <c r="K805" i="8"/>
  <c r="J528" i="8"/>
  <c r="K528" i="8"/>
  <c r="J651" i="8"/>
  <c r="K651" i="8"/>
  <c r="K218" i="8"/>
  <c r="J218" i="8"/>
  <c r="K367" i="8"/>
  <c r="J367" i="8"/>
  <c r="K740" i="8"/>
  <c r="J740" i="8"/>
  <c r="J227" i="8"/>
  <c r="K227" i="8"/>
  <c r="K680" i="8"/>
  <c r="J680" i="8"/>
  <c r="K675" i="8"/>
  <c r="J675" i="8"/>
  <c r="K74" i="8"/>
  <c r="J74" i="8"/>
  <c r="J828" i="8"/>
  <c r="K828" i="8"/>
  <c r="K22" i="8"/>
  <c r="J22" i="8"/>
  <c r="K412" i="8"/>
  <c r="J412" i="8"/>
  <c r="J990" i="8"/>
  <c r="K990" i="8"/>
  <c r="K475" i="8"/>
  <c r="J475" i="8"/>
  <c r="J662" i="8"/>
  <c r="K662" i="8"/>
  <c r="K220" i="8"/>
  <c r="J220" i="8"/>
  <c r="J943" i="8"/>
  <c r="K943" i="8"/>
  <c r="J666" i="8"/>
  <c r="K666" i="8"/>
  <c r="J646" i="8"/>
  <c r="K646" i="8"/>
  <c r="K182" i="8"/>
  <c r="J182" i="8"/>
  <c r="J935" i="8"/>
  <c r="K935" i="8"/>
  <c r="J530" i="8"/>
  <c r="K530" i="8"/>
  <c r="J152" i="8"/>
  <c r="K152" i="8"/>
  <c r="J946" i="8"/>
  <c r="K946" i="8"/>
  <c r="J335" i="8"/>
  <c r="K335" i="8"/>
  <c r="J195" i="8"/>
  <c r="K195" i="8"/>
  <c r="K595" i="8"/>
  <c r="J595" i="8"/>
  <c r="K780" i="8"/>
  <c r="J780" i="8"/>
  <c r="J161" i="8"/>
  <c r="K161" i="8"/>
  <c r="K524" i="8"/>
  <c r="J524" i="8"/>
  <c r="J869" i="8"/>
  <c r="K869" i="8"/>
  <c r="K459" i="8"/>
  <c r="J459" i="8"/>
  <c r="K243" i="8"/>
  <c r="J243" i="8"/>
  <c r="J957" i="8"/>
  <c r="K957" i="8"/>
  <c r="K547" i="8"/>
  <c r="J547" i="8"/>
  <c r="J478" i="8"/>
  <c r="K478" i="8"/>
  <c r="K284" i="8"/>
  <c r="J284" i="8"/>
  <c r="K115" i="8"/>
  <c r="J115" i="8"/>
  <c r="K215" i="8"/>
  <c r="J215" i="8"/>
  <c r="J346" i="8"/>
  <c r="K346" i="8"/>
  <c r="K242" i="8"/>
  <c r="J242" i="8"/>
  <c r="J669" i="8"/>
  <c r="K669" i="8"/>
  <c r="J153" i="8"/>
  <c r="K153" i="8"/>
  <c r="J882" i="8"/>
  <c r="K882" i="8"/>
  <c r="K914" i="8"/>
  <c r="J914" i="8"/>
  <c r="J877" i="8"/>
  <c r="K877" i="8"/>
  <c r="K388" i="8"/>
  <c r="J388" i="8"/>
  <c r="J966" i="8"/>
  <c r="K966" i="8"/>
  <c r="J440" i="8"/>
  <c r="K440" i="8"/>
  <c r="J435" i="8"/>
  <c r="K435" i="8"/>
  <c r="K899" i="8"/>
  <c r="J899" i="8"/>
  <c r="K622" i="8"/>
  <c r="J622" i="8"/>
  <c r="K617" i="8"/>
  <c r="J617" i="8"/>
  <c r="J140" i="8"/>
  <c r="K140" i="8"/>
  <c r="K810" i="8"/>
  <c r="J810" i="8"/>
  <c r="K300" i="8"/>
  <c r="J300" i="8"/>
  <c r="J295" i="8"/>
  <c r="K295" i="8"/>
  <c r="J878" i="8"/>
  <c r="K878" i="8"/>
  <c r="J368" i="8"/>
  <c r="K368" i="8"/>
  <c r="K363" i="8"/>
  <c r="J363" i="8"/>
  <c r="J827" i="8"/>
  <c r="K827" i="8"/>
  <c r="J781" i="8"/>
  <c r="K781" i="8"/>
  <c r="K292" i="8"/>
  <c r="J292" i="8"/>
  <c r="J902" i="8"/>
  <c r="K902" i="8"/>
  <c r="K392" i="8"/>
  <c r="J392" i="8"/>
  <c r="K387" i="8"/>
  <c r="J387" i="8"/>
  <c r="J819" i="8"/>
  <c r="K819" i="8"/>
  <c r="J286" i="8"/>
  <c r="K286" i="8"/>
  <c r="K858" i="8"/>
  <c r="J858" i="8"/>
  <c r="J343" i="8"/>
  <c r="K343" i="8"/>
  <c r="J416" i="8"/>
  <c r="K416" i="8"/>
  <c r="J875" i="8"/>
  <c r="K875" i="8"/>
  <c r="J593" i="8"/>
  <c r="K593" i="8"/>
  <c r="K194" i="8"/>
  <c r="J194" i="8"/>
  <c r="J824" i="8"/>
  <c r="K824" i="8"/>
  <c r="J314" i="8"/>
  <c r="K314" i="8"/>
  <c r="J577" i="8"/>
  <c r="K577" i="8"/>
  <c r="K178" i="8"/>
  <c r="J178" i="8"/>
  <c r="J816" i="8"/>
  <c r="K816" i="8"/>
  <c r="J402" i="8"/>
  <c r="K402" i="8"/>
  <c r="J489" i="8"/>
  <c r="K489" i="8"/>
  <c r="J709" i="8"/>
  <c r="K709" i="8"/>
  <c r="K149" i="8"/>
  <c r="J149" i="8"/>
  <c r="J692" i="8"/>
  <c r="K692" i="8"/>
  <c r="K850" i="8"/>
  <c r="J850" i="8"/>
  <c r="J941" i="8"/>
  <c r="K941" i="8"/>
  <c r="K452" i="8"/>
  <c r="J452" i="8"/>
  <c r="J797" i="8"/>
  <c r="K797" i="8"/>
  <c r="J472" i="8"/>
  <c r="K472" i="8"/>
  <c r="J467" i="8"/>
  <c r="K467" i="8"/>
  <c r="K931" i="8"/>
  <c r="J931" i="8"/>
  <c r="K654" i="8"/>
  <c r="J654" i="8"/>
  <c r="K649" i="8"/>
  <c r="J649" i="8"/>
  <c r="J79" i="8"/>
  <c r="K79" i="8"/>
  <c r="K906" i="8"/>
  <c r="J906" i="8"/>
  <c r="K396" i="8"/>
  <c r="J396" i="8"/>
  <c r="J391" i="8"/>
  <c r="K391" i="8"/>
  <c r="J910" i="8"/>
  <c r="K910" i="8"/>
  <c r="J464" i="8"/>
  <c r="K464" i="8"/>
  <c r="K299" i="8"/>
  <c r="J299" i="8"/>
  <c r="J859" i="8"/>
  <c r="K859" i="8"/>
  <c r="J845" i="8"/>
  <c r="K845" i="8"/>
  <c r="K356" i="8"/>
  <c r="J356" i="8"/>
  <c r="J934" i="8"/>
  <c r="K934" i="8"/>
  <c r="K360" i="8"/>
  <c r="J360" i="8"/>
  <c r="K419" i="8"/>
  <c r="J419" i="8"/>
  <c r="J787" i="8"/>
  <c r="K787" i="8"/>
  <c r="J729" i="8"/>
  <c r="K729" i="8"/>
  <c r="K817" i="8"/>
  <c r="J817" i="8"/>
  <c r="J535" i="8"/>
  <c r="K535" i="8"/>
  <c r="J608" i="8"/>
  <c r="K608" i="8"/>
  <c r="J939" i="8"/>
  <c r="K939" i="8"/>
  <c r="J657" i="8"/>
  <c r="K657" i="8"/>
  <c r="K5" i="8"/>
  <c r="J5" i="8"/>
  <c r="J730" i="8"/>
  <c r="K730" i="8"/>
  <c r="J900" i="8"/>
  <c r="K900" i="8"/>
  <c r="K269" i="8"/>
  <c r="J269" i="8"/>
  <c r="J999" i="8"/>
  <c r="K999" i="8"/>
  <c r="J722" i="8"/>
  <c r="K722" i="8"/>
  <c r="K325" i="8"/>
  <c r="J325" i="8"/>
  <c r="J27" i="8"/>
  <c r="K27" i="8"/>
  <c r="J68" i="8"/>
  <c r="K68" i="8"/>
  <c r="K192" i="8"/>
  <c r="J192" i="8"/>
  <c r="J756" i="8"/>
  <c r="K756" i="8"/>
  <c r="J591" i="8"/>
  <c r="K591" i="8"/>
  <c r="K786" i="8"/>
  <c r="J786" i="8"/>
  <c r="K655" i="8"/>
  <c r="J655" i="8"/>
  <c r="J982" i="8"/>
  <c r="K982" i="8"/>
  <c r="K769" i="8"/>
  <c r="J769" i="8"/>
  <c r="K767" i="8"/>
  <c r="J767" i="8"/>
  <c r="J259" i="8"/>
  <c r="K259" i="8"/>
  <c r="J886" i="8"/>
  <c r="K886" i="8"/>
  <c r="J632" i="8"/>
  <c r="K632" i="8"/>
  <c r="J376" i="8"/>
  <c r="K376" i="8"/>
  <c r="K627" i="8"/>
  <c r="J627" i="8"/>
  <c r="J371" i="8"/>
  <c r="K371" i="8"/>
  <c r="J170" i="8"/>
  <c r="K170" i="8"/>
  <c r="K835" i="8"/>
  <c r="J835" i="8"/>
  <c r="K812" i="8"/>
  <c r="J812" i="8"/>
  <c r="K558" i="8"/>
  <c r="J558" i="8"/>
  <c r="K302" i="8"/>
  <c r="J302" i="8"/>
  <c r="J553" i="8"/>
  <c r="K553" i="8"/>
  <c r="J89" i="8"/>
  <c r="K89" i="8"/>
  <c r="J12" i="8"/>
  <c r="K12" i="8"/>
  <c r="K1002" i="8"/>
  <c r="J1002" i="8"/>
  <c r="K857" i="8"/>
  <c r="J857" i="8"/>
  <c r="J790" i="8"/>
  <c r="K790" i="8"/>
  <c r="J191" i="8"/>
  <c r="K191" i="8"/>
  <c r="K462" i="8"/>
  <c r="J462" i="8"/>
  <c r="K865" i="8"/>
  <c r="J865" i="8"/>
  <c r="K583" i="8"/>
  <c r="J583" i="8"/>
  <c r="J656" i="8"/>
  <c r="K656" i="8"/>
  <c r="K175" i="8"/>
  <c r="J175" i="8"/>
  <c r="K994" i="8"/>
  <c r="J994" i="8"/>
  <c r="K744" i="8"/>
  <c r="J744" i="8"/>
  <c r="K123" i="8"/>
  <c r="J123" i="8"/>
  <c r="J601" i="8"/>
  <c r="K601" i="8"/>
  <c r="J155" i="8"/>
  <c r="K155" i="8"/>
  <c r="J811" i="8"/>
  <c r="K811" i="8"/>
  <c r="K130" i="8"/>
  <c r="J130" i="8"/>
  <c r="J795" i="8"/>
  <c r="K795" i="8"/>
  <c r="K114" i="8"/>
  <c r="J114" i="8"/>
  <c r="J237" i="8"/>
  <c r="K237" i="8"/>
  <c r="K596" i="8"/>
  <c r="J596" i="8"/>
  <c r="J344" i="8"/>
  <c r="K344" i="8"/>
  <c r="J521" i="8"/>
  <c r="K521" i="8"/>
  <c r="J262" i="8"/>
  <c r="K262" i="8"/>
  <c r="J751" i="8"/>
  <c r="K751" i="8"/>
  <c r="K739" i="8"/>
  <c r="J739" i="8"/>
  <c r="K794" i="8"/>
  <c r="J794" i="8"/>
  <c r="K301" i="8"/>
  <c r="J301" i="8"/>
  <c r="K188" i="8"/>
  <c r="J188" i="8"/>
  <c r="J24" i="8"/>
  <c r="K24" i="8"/>
  <c r="K937" i="8"/>
  <c r="J937" i="8"/>
  <c r="P7" i="2"/>
  <c r="O7" i="2"/>
  <c r="N7" i="2"/>
  <c r="F6" i="3" s="1"/>
  <c r="K6" i="3"/>
  <c r="J6" i="3"/>
  <c r="I6" i="3"/>
  <c r="H6" i="3"/>
  <c r="J818" i="8"/>
  <c r="K818" i="8"/>
  <c r="J211" i="8"/>
  <c r="K211" i="8"/>
  <c r="J925" i="8"/>
  <c r="K925" i="8"/>
  <c r="J531" i="8"/>
  <c r="K531" i="8"/>
  <c r="K718" i="8"/>
  <c r="J718" i="8"/>
  <c r="J204" i="8"/>
  <c r="K204" i="8"/>
  <c r="K332" i="8"/>
  <c r="J332" i="8"/>
  <c r="J974" i="8"/>
  <c r="K974" i="8"/>
  <c r="K523" i="8"/>
  <c r="J523" i="8"/>
  <c r="J973" i="8"/>
  <c r="K973" i="8"/>
  <c r="J829" i="8"/>
  <c r="K829" i="8"/>
  <c r="K483" i="8"/>
  <c r="J483" i="8"/>
  <c r="J606" i="8"/>
  <c r="K606" i="8"/>
  <c r="K663" i="8"/>
  <c r="J663" i="8"/>
  <c r="K331" i="8"/>
  <c r="J331" i="8"/>
  <c r="K339" i="8"/>
  <c r="J339" i="8"/>
  <c r="J538" i="8"/>
  <c r="K538" i="8"/>
  <c r="K323" i="8"/>
  <c r="J323" i="8"/>
  <c r="J290" i="8"/>
  <c r="K290" i="8"/>
  <c r="J436" i="8"/>
  <c r="K436" i="8"/>
  <c r="J854" i="8"/>
  <c r="K854" i="8"/>
  <c r="K526" i="8"/>
  <c r="J526" i="8"/>
  <c r="K268" i="8"/>
  <c r="J268" i="8"/>
  <c r="K93" i="8"/>
  <c r="J93" i="8"/>
  <c r="K806" i="8"/>
  <c r="J806" i="8"/>
  <c r="K445" i="8"/>
  <c r="J445" i="8"/>
  <c r="J916" i="8"/>
  <c r="K916" i="8"/>
  <c r="J772" i="8"/>
  <c r="K772" i="8"/>
  <c r="J244" i="8"/>
  <c r="K244" i="8"/>
  <c r="J628" i="8"/>
  <c r="K628" i="8"/>
  <c r="K921" i="8"/>
  <c r="J921" i="8"/>
  <c r="K639" i="8"/>
  <c r="J639" i="8"/>
  <c r="J822" i="8"/>
  <c r="K822" i="8"/>
  <c r="J312" i="8"/>
  <c r="K312" i="8"/>
  <c r="J255" i="8"/>
  <c r="K255" i="8"/>
  <c r="K771" i="8"/>
  <c r="J771" i="8"/>
  <c r="K494" i="8"/>
  <c r="J494" i="8"/>
  <c r="J477" i="8"/>
  <c r="K477" i="8"/>
  <c r="K961" i="8"/>
  <c r="J961" i="8"/>
  <c r="K684" i="8"/>
  <c r="J684" i="8"/>
  <c r="K679" i="8"/>
  <c r="J679" i="8"/>
  <c r="J171" i="8"/>
  <c r="K171" i="8"/>
  <c r="J752" i="8"/>
  <c r="K752" i="8"/>
  <c r="J747" i="8"/>
  <c r="K747" i="8"/>
  <c r="K131" i="8"/>
  <c r="J131" i="8"/>
  <c r="J687" i="8"/>
  <c r="K687" i="8"/>
  <c r="K825" i="8"/>
  <c r="J825" i="8"/>
  <c r="J543" i="8"/>
  <c r="K543" i="8"/>
  <c r="K774" i="8"/>
  <c r="J774" i="8"/>
  <c r="K264" i="8"/>
  <c r="J264" i="8"/>
  <c r="K159" i="8"/>
  <c r="J159" i="8"/>
  <c r="J924" i="8"/>
  <c r="K924" i="8"/>
  <c r="J537" i="8"/>
  <c r="K537" i="8"/>
  <c r="J604" i="8"/>
  <c r="K604" i="8"/>
  <c r="K949" i="8"/>
  <c r="J949" i="8"/>
  <c r="K667" i="8"/>
  <c r="J667" i="8"/>
  <c r="K852" i="8"/>
  <c r="J852" i="8"/>
  <c r="J177" i="8"/>
  <c r="K177" i="8"/>
  <c r="K975" i="8"/>
  <c r="J975" i="8"/>
  <c r="K698" i="8"/>
  <c r="J698" i="8"/>
  <c r="K836" i="8"/>
  <c r="J836" i="8"/>
  <c r="J145" i="8"/>
  <c r="K145" i="8"/>
  <c r="K967" i="8"/>
  <c r="J967" i="8"/>
  <c r="N3" i="2"/>
  <c r="P3" i="2"/>
  <c r="O3" i="2"/>
  <c r="J14" i="8"/>
  <c r="K14" i="8"/>
  <c r="J564" i="8"/>
  <c r="K564" i="8"/>
  <c r="K724" i="8"/>
  <c r="J724" i="8"/>
  <c r="J813" i="8"/>
  <c r="K813" i="8"/>
  <c r="K324" i="8"/>
  <c r="J324" i="8"/>
  <c r="J918" i="8"/>
  <c r="K918" i="8"/>
  <c r="J408" i="8"/>
  <c r="K408" i="8"/>
  <c r="J403" i="8"/>
  <c r="K403" i="8"/>
  <c r="K867" i="8"/>
  <c r="J867" i="8"/>
  <c r="K590" i="8"/>
  <c r="J590" i="8"/>
  <c r="K585" i="8"/>
  <c r="J585" i="8"/>
  <c r="K993" i="8"/>
  <c r="J993" i="8"/>
  <c r="K778" i="8"/>
  <c r="J778" i="8"/>
  <c r="K711" i="8"/>
  <c r="J711" i="8"/>
  <c r="J203" i="8"/>
  <c r="K203" i="8"/>
  <c r="J846" i="8"/>
  <c r="K846" i="8"/>
  <c r="J336" i="8"/>
  <c r="K336" i="8"/>
  <c r="K395" i="8"/>
  <c r="J395" i="8"/>
  <c r="J372" i="8"/>
  <c r="K372" i="8"/>
  <c r="J950" i="8"/>
  <c r="K950" i="8"/>
  <c r="K735" i="8"/>
  <c r="J735" i="8"/>
  <c r="J870" i="8"/>
  <c r="K870" i="8"/>
  <c r="K424" i="8"/>
  <c r="J424" i="8"/>
  <c r="K347" i="8"/>
  <c r="J347" i="8"/>
  <c r="J851" i="8"/>
  <c r="K851" i="8"/>
  <c r="J350" i="8"/>
  <c r="K350" i="8"/>
  <c r="K922" i="8"/>
  <c r="J922" i="8"/>
  <c r="J407" i="8"/>
  <c r="K407" i="8"/>
  <c r="J480" i="8"/>
  <c r="K480" i="8"/>
  <c r="K122" i="8"/>
  <c r="J122" i="8"/>
  <c r="J278" i="8"/>
  <c r="K278" i="8"/>
  <c r="K119" i="8"/>
  <c r="J119" i="8"/>
  <c r="J920" i="8"/>
  <c r="K920" i="8"/>
  <c r="J410" i="8"/>
  <c r="K410" i="8"/>
  <c r="J641" i="8"/>
  <c r="K641" i="8"/>
  <c r="K111" i="8"/>
  <c r="J111" i="8"/>
  <c r="J912" i="8"/>
  <c r="K912" i="8"/>
  <c r="J41" i="8"/>
  <c r="K41" i="8"/>
  <c r="K401" i="8"/>
  <c r="J401" i="8"/>
  <c r="K873" i="8"/>
  <c r="J873" i="8"/>
  <c r="K708" i="8"/>
  <c r="J708" i="8"/>
  <c r="J600" i="8"/>
  <c r="K600" i="8"/>
  <c r="J106" i="8"/>
  <c r="K106" i="8"/>
  <c r="K270" i="8"/>
  <c r="J270" i="8"/>
  <c r="K801" i="8"/>
  <c r="J801" i="8"/>
  <c r="J519" i="8"/>
  <c r="K519" i="8"/>
  <c r="J592" i="8"/>
  <c r="K592" i="8"/>
  <c r="J923" i="8"/>
  <c r="K923" i="8"/>
  <c r="K612" i="8"/>
  <c r="J612" i="8"/>
  <c r="K488" i="8"/>
  <c r="J488" i="8"/>
  <c r="J915" i="8"/>
  <c r="K915" i="8"/>
  <c r="K108" i="8"/>
  <c r="J108" i="8"/>
  <c r="J862" i="8"/>
  <c r="K862" i="8"/>
  <c r="J534" i="8"/>
  <c r="K534" i="8"/>
  <c r="J856" i="8"/>
  <c r="K856" i="8"/>
  <c r="J260" i="8"/>
  <c r="K260" i="8"/>
  <c r="J848" i="8"/>
  <c r="K848" i="8"/>
  <c r="J109" i="8"/>
  <c r="K109" i="8"/>
  <c r="K67" i="8"/>
  <c r="J67" i="8"/>
  <c r="J340" i="8"/>
  <c r="K340" i="8"/>
  <c r="K404" i="8"/>
  <c r="J404" i="8"/>
  <c r="K898" i="8"/>
  <c r="J898" i="8"/>
  <c r="J383" i="8"/>
  <c r="K383" i="8"/>
  <c r="J696" i="8"/>
  <c r="K696" i="8"/>
  <c r="J691" i="8"/>
  <c r="K691" i="8"/>
  <c r="J45" i="8"/>
  <c r="K45" i="8"/>
  <c r="K876" i="8"/>
  <c r="J876" i="8"/>
  <c r="K366" i="8"/>
  <c r="J366" i="8"/>
  <c r="J225" i="8"/>
  <c r="K225" i="8"/>
  <c r="K833" i="8"/>
  <c r="J833" i="8"/>
  <c r="K556" i="8"/>
  <c r="J556" i="8"/>
  <c r="J551" i="8"/>
  <c r="K551" i="8"/>
  <c r="J901" i="8"/>
  <c r="K901" i="8"/>
  <c r="J624" i="8"/>
  <c r="K624" i="8"/>
  <c r="J619" i="8"/>
  <c r="K619" i="8"/>
  <c r="K154" i="8"/>
  <c r="J154" i="8"/>
  <c r="K431" i="8"/>
  <c r="J431" i="8"/>
  <c r="K802" i="8"/>
  <c r="J802" i="8"/>
  <c r="J287" i="8"/>
  <c r="K287" i="8"/>
  <c r="K648" i="8"/>
  <c r="J648" i="8"/>
  <c r="K643" i="8"/>
  <c r="J643" i="8"/>
  <c r="K138" i="8"/>
  <c r="J138" i="8"/>
  <c r="J796" i="8"/>
  <c r="K796" i="8"/>
  <c r="K25" i="8"/>
  <c r="J25" i="8"/>
  <c r="K348" i="8"/>
  <c r="J348" i="8"/>
  <c r="J926" i="8"/>
  <c r="K926" i="8"/>
  <c r="K411" i="8"/>
  <c r="J411" i="8"/>
  <c r="J598" i="8"/>
  <c r="K598" i="8"/>
  <c r="K92" i="8"/>
  <c r="J92" i="8"/>
  <c r="J847" i="8"/>
  <c r="K847" i="8"/>
  <c r="J570" i="8"/>
  <c r="K570" i="8"/>
  <c r="J582" i="8"/>
  <c r="K582" i="8"/>
  <c r="K60" i="8"/>
  <c r="J60" i="8"/>
  <c r="J839" i="8"/>
  <c r="K839" i="8"/>
  <c r="J658" i="8"/>
  <c r="K658" i="8"/>
  <c r="K541" i="8"/>
  <c r="J541" i="8"/>
  <c r="J110" i="8"/>
  <c r="K110" i="8"/>
  <c r="J71" i="8"/>
  <c r="K71" i="8"/>
  <c r="J969" i="8"/>
  <c r="K969" i="8"/>
  <c r="K463" i="8"/>
  <c r="J463" i="8"/>
  <c r="K276" i="8"/>
  <c r="J276" i="8"/>
  <c r="K962" i="8"/>
  <c r="J962" i="8"/>
  <c r="J447" i="8"/>
  <c r="K447" i="8"/>
  <c r="J728" i="8"/>
  <c r="K728" i="8"/>
  <c r="J723" i="8"/>
  <c r="K723" i="8"/>
  <c r="J107" i="8"/>
  <c r="K107" i="8"/>
  <c r="K844" i="8"/>
  <c r="J844" i="8"/>
  <c r="K398" i="8"/>
  <c r="J398" i="8"/>
  <c r="J285" i="8"/>
  <c r="K285" i="8"/>
  <c r="K929" i="8"/>
  <c r="J929" i="8"/>
  <c r="K652" i="8"/>
  <c r="J652" i="8"/>
  <c r="K647" i="8"/>
  <c r="J647" i="8"/>
  <c r="J997" i="8"/>
  <c r="K997" i="8"/>
  <c r="J720" i="8"/>
  <c r="K720" i="8"/>
  <c r="J587" i="8"/>
  <c r="K587" i="8"/>
  <c r="K90" i="8"/>
  <c r="J90" i="8"/>
  <c r="K495" i="8"/>
  <c r="J495" i="8"/>
  <c r="K866" i="8"/>
  <c r="J866" i="8"/>
  <c r="J351" i="8"/>
  <c r="K351" i="8"/>
  <c r="K616" i="8"/>
  <c r="J616" i="8"/>
  <c r="J611" i="8"/>
  <c r="K611" i="8"/>
  <c r="K202" i="8"/>
  <c r="J202" i="8"/>
  <c r="J734" i="8"/>
  <c r="K734" i="8"/>
  <c r="K193" i="8"/>
  <c r="J193" i="8"/>
  <c r="K540" i="8"/>
  <c r="J540" i="8"/>
  <c r="J885" i="8"/>
  <c r="K885" i="8"/>
  <c r="J603" i="8"/>
  <c r="K603" i="8"/>
  <c r="J788" i="8"/>
  <c r="K788" i="8"/>
  <c r="K246" i="8"/>
  <c r="J246" i="8"/>
  <c r="J984" i="8"/>
  <c r="K984" i="8"/>
  <c r="J474" i="8"/>
  <c r="K474" i="8"/>
  <c r="J518" i="8"/>
  <c r="K518" i="8"/>
  <c r="K199" i="8"/>
  <c r="J199" i="8"/>
  <c r="J976" i="8"/>
  <c r="K976" i="8"/>
  <c r="J466" i="8"/>
  <c r="K466" i="8"/>
  <c r="J361" i="8"/>
  <c r="K361" i="8"/>
  <c r="J581" i="8"/>
  <c r="K581" i="8"/>
  <c r="K190" i="8"/>
  <c r="J190" i="8"/>
  <c r="J777" i="8"/>
  <c r="K777" i="8"/>
  <c r="J500" i="8"/>
  <c r="K500" i="8"/>
  <c r="K809" i="8"/>
  <c r="J809" i="8"/>
  <c r="K532" i="8"/>
  <c r="J532" i="8"/>
  <c r="J271" i="8"/>
  <c r="K271" i="8"/>
  <c r="K793" i="8"/>
  <c r="J793" i="8"/>
  <c r="K516" i="8"/>
  <c r="J516" i="8"/>
  <c r="J511" i="8"/>
  <c r="K511" i="8"/>
  <c r="J861" i="8"/>
  <c r="K861" i="8"/>
  <c r="J760" i="8"/>
  <c r="K760" i="8"/>
  <c r="J504" i="8"/>
  <c r="K504" i="8"/>
  <c r="J755" i="8"/>
  <c r="K755" i="8"/>
  <c r="J499" i="8"/>
  <c r="K499" i="8"/>
  <c r="J139" i="8"/>
  <c r="K139" i="8"/>
  <c r="K963" i="8"/>
  <c r="J963" i="8"/>
  <c r="K940" i="8"/>
  <c r="J940" i="8"/>
  <c r="K686" i="8"/>
  <c r="J686" i="8"/>
  <c r="K430" i="8"/>
  <c r="J430" i="8"/>
  <c r="K681" i="8"/>
  <c r="J681" i="8"/>
  <c r="J349" i="8"/>
  <c r="K349" i="8"/>
  <c r="J15" i="8"/>
  <c r="K15" i="8"/>
  <c r="K897" i="8"/>
  <c r="J897" i="8"/>
  <c r="K748" i="8"/>
  <c r="J748" i="8"/>
  <c r="K874" i="8"/>
  <c r="J874" i="8"/>
  <c r="K620" i="8"/>
  <c r="J620" i="8"/>
  <c r="K364" i="8"/>
  <c r="J364" i="8"/>
  <c r="K615" i="8"/>
  <c r="J615" i="8"/>
  <c r="J359" i="8"/>
  <c r="K359" i="8"/>
  <c r="J965" i="8"/>
  <c r="K965" i="8"/>
  <c r="J942" i="8"/>
  <c r="K942" i="8"/>
  <c r="J688" i="8"/>
  <c r="K688" i="8"/>
  <c r="J432" i="8"/>
  <c r="K432" i="8"/>
  <c r="J683" i="8"/>
  <c r="K683" i="8"/>
  <c r="K427" i="8"/>
  <c r="J427" i="8"/>
  <c r="K29" i="8"/>
  <c r="J29" i="8"/>
  <c r="J891" i="8"/>
  <c r="K891" i="8"/>
  <c r="K559" i="8"/>
  <c r="J559" i="8"/>
  <c r="J909" i="8"/>
  <c r="K909" i="8"/>
  <c r="K930" i="8"/>
  <c r="J930" i="8"/>
  <c r="K420" i="8"/>
  <c r="J420" i="8"/>
  <c r="J415" i="8"/>
  <c r="K415" i="8"/>
  <c r="J998" i="8"/>
  <c r="K998" i="8"/>
  <c r="K712" i="8"/>
  <c r="J712" i="8"/>
  <c r="K456" i="8"/>
  <c r="J456" i="8"/>
  <c r="K707" i="8"/>
  <c r="J707" i="8"/>
  <c r="K451" i="8"/>
  <c r="J451" i="8"/>
  <c r="K77" i="8"/>
  <c r="J77" i="8"/>
  <c r="J883" i="8"/>
  <c r="K883" i="8"/>
  <c r="J860" i="8"/>
  <c r="K860" i="8"/>
  <c r="J414" i="8"/>
  <c r="K414" i="8"/>
  <c r="K317" i="8"/>
  <c r="J317" i="8"/>
  <c r="K986" i="8"/>
  <c r="J986" i="8"/>
  <c r="K476" i="8"/>
  <c r="J476" i="8"/>
  <c r="J471" i="8"/>
  <c r="K471" i="8"/>
  <c r="J821" i="8"/>
  <c r="K821" i="8"/>
  <c r="J544" i="8"/>
  <c r="K544" i="8"/>
  <c r="K539" i="8"/>
  <c r="J539" i="8"/>
  <c r="J3" i="8"/>
  <c r="K3" i="8"/>
  <c r="J726" i="8"/>
  <c r="K726" i="8"/>
  <c r="J721" i="8"/>
  <c r="K721" i="8"/>
  <c r="K95" i="8"/>
  <c r="J95" i="8"/>
  <c r="K69" i="8"/>
  <c r="J69" i="8"/>
  <c r="J911" i="8"/>
  <c r="K911" i="8"/>
  <c r="J888" i="8"/>
  <c r="K888" i="8"/>
  <c r="J634" i="8"/>
  <c r="K634" i="8"/>
  <c r="J378" i="8"/>
  <c r="K378" i="8"/>
  <c r="J710" i="8"/>
  <c r="K710" i="8"/>
  <c r="J705" i="8"/>
  <c r="K705" i="8"/>
  <c r="K63" i="8"/>
  <c r="J63" i="8"/>
  <c r="K53" i="8"/>
  <c r="J53" i="8"/>
  <c r="J903" i="8"/>
  <c r="K903" i="8"/>
  <c r="J880" i="8"/>
  <c r="K880" i="8"/>
  <c r="J626" i="8"/>
  <c r="K626" i="8"/>
  <c r="J354" i="8"/>
  <c r="K354" i="8"/>
  <c r="J201" i="8"/>
  <c r="K201" i="8"/>
  <c r="J297" i="8"/>
  <c r="K297" i="8"/>
  <c r="J216" i="8"/>
  <c r="K216" i="8"/>
  <c r="K517" i="8"/>
  <c r="J517" i="8"/>
  <c r="J465" i="8"/>
  <c r="K465" i="8"/>
  <c r="K62" i="8"/>
  <c r="J62" i="8"/>
  <c r="J766" i="8"/>
  <c r="K766" i="8"/>
  <c r="J510" i="8"/>
  <c r="K510" i="8"/>
  <c r="J761" i="8"/>
  <c r="K761" i="8"/>
  <c r="K505" i="8"/>
  <c r="J505" i="8"/>
  <c r="K150" i="8"/>
  <c r="J150" i="8"/>
  <c r="J562" i="8"/>
  <c r="K562" i="8"/>
  <c r="J733" i="8"/>
  <c r="K733" i="8"/>
  <c r="J38" i="8"/>
  <c r="K38" i="8"/>
  <c r="J173" i="8"/>
  <c r="K173" i="8"/>
  <c r="J88" i="8"/>
  <c r="K88" i="8"/>
  <c r="K277" i="8"/>
  <c r="J277" i="8"/>
  <c r="K337" i="8"/>
  <c r="J337" i="8"/>
  <c r="K256" i="8"/>
  <c r="J256" i="8"/>
  <c r="J702" i="8"/>
  <c r="K702" i="8"/>
  <c r="J446" i="8"/>
  <c r="K446" i="8"/>
  <c r="J697" i="8"/>
  <c r="K697" i="8"/>
  <c r="K381" i="8"/>
  <c r="J381" i="8"/>
  <c r="K47" i="8"/>
  <c r="J47" i="8"/>
  <c r="K913" i="8"/>
  <c r="J913" i="8"/>
  <c r="K890" i="8"/>
  <c r="J890" i="8"/>
  <c r="K636" i="8"/>
  <c r="J636" i="8"/>
  <c r="K380" i="8"/>
  <c r="J380" i="8"/>
  <c r="K631" i="8"/>
  <c r="J631" i="8"/>
  <c r="J375" i="8"/>
  <c r="K375" i="8"/>
  <c r="J981" i="8"/>
  <c r="K981" i="8"/>
  <c r="J958" i="8"/>
  <c r="K958" i="8"/>
  <c r="J704" i="8"/>
  <c r="K704" i="8"/>
  <c r="J448" i="8"/>
  <c r="K448" i="8"/>
  <c r="J699" i="8"/>
  <c r="K699" i="8"/>
  <c r="K443" i="8"/>
  <c r="J443" i="8"/>
  <c r="K61" i="8"/>
  <c r="J61" i="8"/>
  <c r="J907" i="8"/>
  <c r="K907" i="8"/>
  <c r="J884" i="8"/>
  <c r="K884" i="8"/>
  <c r="J630" i="8"/>
  <c r="K630" i="8"/>
  <c r="J374" i="8"/>
  <c r="K374" i="8"/>
  <c r="J625" i="8"/>
  <c r="K625" i="8"/>
  <c r="K241" i="8"/>
  <c r="J241" i="8"/>
  <c r="K156" i="8"/>
  <c r="J156" i="8"/>
  <c r="K183" i="8"/>
  <c r="J183" i="8"/>
  <c r="K226" i="8"/>
  <c r="J226" i="8"/>
  <c r="J991" i="8"/>
  <c r="K991" i="8"/>
  <c r="J863" i="8"/>
  <c r="K863" i="8"/>
  <c r="J968" i="8"/>
  <c r="K968" i="8"/>
  <c r="J840" i="8"/>
  <c r="K840" i="8"/>
  <c r="J714" i="8"/>
  <c r="K714" i="8"/>
  <c r="J586" i="8"/>
  <c r="K586" i="8"/>
  <c r="J458" i="8"/>
  <c r="K458" i="8"/>
  <c r="J330" i="8"/>
  <c r="K330" i="8"/>
  <c r="J868" i="8"/>
  <c r="K868" i="8"/>
  <c r="J614" i="8"/>
  <c r="K614" i="8"/>
  <c r="J358" i="8"/>
  <c r="K358" i="8"/>
  <c r="J609" i="8"/>
  <c r="K609" i="8"/>
  <c r="K209" i="8"/>
  <c r="J209" i="8"/>
  <c r="K124" i="8"/>
  <c r="J124" i="8"/>
  <c r="K167" i="8"/>
  <c r="J167" i="8"/>
  <c r="K210" i="8"/>
  <c r="J210" i="8"/>
  <c r="J983" i="8"/>
  <c r="K983" i="8"/>
  <c r="J855" i="8"/>
  <c r="K855" i="8"/>
  <c r="J960" i="8"/>
  <c r="K960" i="8"/>
  <c r="J832" i="8"/>
  <c r="K832" i="8"/>
  <c r="J610" i="8"/>
  <c r="K610" i="8"/>
  <c r="J322" i="8"/>
  <c r="K322" i="8"/>
  <c r="J137" i="8"/>
  <c r="K137" i="8"/>
  <c r="J174" i="8"/>
  <c r="K174" i="8"/>
  <c r="J70" i="8"/>
  <c r="K70" i="8"/>
  <c r="K96" i="8"/>
  <c r="J96" i="8"/>
  <c r="K357" i="8"/>
  <c r="J357" i="8"/>
  <c r="J377" i="8"/>
  <c r="K377" i="8"/>
  <c r="J11" i="8"/>
  <c r="K11" i="8"/>
  <c r="J565" i="8"/>
  <c r="K565" i="8"/>
  <c r="K492" i="8"/>
  <c r="J492" i="8"/>
  <c r="K743" i="8"/>
  <c r="J743" i="8"/>
  <c r="J487" i="8"/>
  <c r="K487" i="8"/>
  <c r="J235" i="8"/>
  <c r="K235" i="8"/>
  <c r="J837" i="8"/>
  <c r="K837" i="8"/>
  <c r="J814" i="8"/>
  <c r="K814" i="8"/>
  <c r="J560" i="8"/>
  <c r="K560" i="8"/>
  <c r="J304" i="8"/>
  <c r="K304" i="8"/>
  <c r="K555" i="8"/>
  <c r="J555" i="8"/>
  <c r="K239" i="8"/>
  <c r="J239" i="8"/>
  <c r="K26" i="8"/>
  <c r="J26" i="8"/>
  <c r="J308" i="8"/>
  <c r="K308" i="8"/>
  <c r="K303" i="8"/>
  <c r="J303" i="8"/>
  <c r="K953" i="8"/>
  <c r="J953" i="8"/>
  <c r="K676" i="8"/>
  <c r="J676" i="8"/>
  <c r="K671" i="8"/>
  <c r="J671" i="8"/>
  <c r="J163" i="8"/>
  <c r="K163" i="8"/>
  <c r="K838" i="8"/>
  <c r="J838" i="8"/>
  <c r="K584" i="8"/>
  <c r="J584" i="8"/>
  <c r="K328" i="8"/>
  <c r="J328" i="8"/>
  <c r="J579" i="8"/>
  <c r="K579" i="8"/>
  <c r="K283" i="8"/>
  <c r="J283" i="8"/>
  <c r="K10" i="8"/>
  <c r="J10" i="8"/>
  <c r="J988" i="8"/>
  <c r="K988" i="8"/>
  <c r="J670" i="8"/>
  <c r="K670" i="8"/>
  <c r="J665" i="8"/>
  <c r="K665" i="8"/>
  <c r="K236" i="8"/>
  <c r="J236" i="8"/>
  <c r="K732" i="8"/>
  <c r="J732" i="8"/>
  <c r="K727" i="8"/>
  <c r="J727" i="8"/>
  <c r="J219" i="8"/>
  <c r="K219" i="8"/>
  <c r="J798" i="8"/>
  <c r="K798" i="8"/>
  <c r="J288" i="8"/>
  <c r="K288" i="8"/>
  <c r="K207" i="8"/>
  <c r="J207" i="8"/>
  <c r="J980" i="8"/>
  <c r="K980" i="8"/>
  <c r="J470" i="8"/>
  <c r="K470" i="8"/>
  <c r="K429" i="8"/>
  <c r="J429" i="8"/>
  <c r="K275" i="8"/>
  <c r="J275" i="8"/>
  <c r="K66" i="8"/>
  <c r="J66" i="8"/>
  <c r="J783" i="8"/>
  <c r="K783" i="8"/>
  <c r="J762" i="8"/>
  <c r="K762" i="8"/>
  <c r="J506" i="8"/>
  <c r="K506" i="8"/>
  <c r="J964" i="8"/>
  <c r="K964" i="8"/>
  <c r="J454" i="8"/>
  <c r="K454" i="8"/>
  <c r="K397" i="8"/>
  <c r="J397" i="8"/>
  <c r="K263" i="8"/>
  <c r="J263" i="8"/>
  <c r="K50" i="8"/>
  <c r="J50" i="8"/>
  <c r="J775" i="8"/>
  <c r="K775" i="8"/>
  <c r="J754" i="8"/>
  <c r="K754" i="8"/>
  <c r="J498" i="8"/>
  <c r="K498" i="8"/>
  <c r="J605" i="8"/>
  <c r="K605" i="8"/>
  <c r="J116" i="8"/>
  <c r="K116" i="8"/>
  <c r="J238" i="8"/>
  <c r="K238" i="8"/>
  <c r="J266" i="8"/>
  <c r="K266" i="8"/>
  <c r="J198" i="8"/>
  <c r="K198" i="8"/>
  <c r="K213" i="8"/>
  <c r="J213" i="8"/>
  <c r="K128" i="8"/>
  <c r="J128" i="8"/>
  <c r="J638" i="8"/>
  <c r="K638" i="8"/>
  <c r="J382" i="8"/>
  <c r="K382" i="8"/>
  <c r="J633" i="8"/>
  <c r="K633" i="8"/>
  <c r="K257" i="8"/>
  <c r="J257" i="8"/>
  <c r="J690" i="8"/>
  <c r="K690" i="8"/>
  <c r="J434" i="8"/>
  <c r="K434" i="8"/>
  <c r="K453" i="8"/>
  <c r="J453" i="8"/>
  <c r="J425" i="8"/>
  <c r="K425" i="8"/>
  <c r="J91" i="8"/>
  <c r="K91" i="8"/>
  <c r="J645" i="8"/>
  <c r="K645" i="8"/>
  <c r="J196" i="8"/>
  <c r="K196" i="8"/>
  <c r="K65" i="8"/>
  <c r="J65" i="8"/>
  <c r="K6" i="8"/>
  <c r="J6" i="8"/>
  <c r="J574" i="8"/>
  <c r="K574" i="8"/>
  <c r="J318" i="8"/>
  <c r="K318" i="8"/>
  <c r="J569" i="8"/>
  <c r="K569" i="8"/>
  <c r="K129" i="8"/>
  <c r="J129" i="8"/>
  <c r="K44" i="8"/>
  <c r="J44" i="8"/>
  <c r="K785" i="8"/>
  <c r="J785" i="8"/>
  <c r="K764" i="8"/>
  <c r="J764" i="8"/>
  <c r="K508" i="8"/>
  <c r="J508" i="8"/>
  <c r="K759" i="8"/>
  <c r="J759" i="8"/>
  <c r="J503" i="8"/>
  <c r="K503" i="8"/>
  <c r="J251" i="8"/>
  <c r="K251" i="8"/>
  <c r="J853" i="8"/>
  <c r="K853" i="8"/>
  <c r="J830" i="8"/>
  <c r="K830" i="8"/>
  <c r="J576" i="8"/>
  <c r="K576" i="8"/>
  <c r="J320" i="8"/>
  <c r="K320" i="8"/>
  <c r="J571" i="8"/>
  <c r="K571" i="8"/>
  <c r="K267" i="8"/>
  <c r="J267" i="8"/>
  <c r="K58" i="8"/>
  <c r="J58" i="8"/>
  <c r="J779" i="8"/>
  <c r="K779" i="8"/>
  <c r="J758" i="8"/>
  <c r="K758" i="8"/>
  <c r="J502" i="8"/>
  <c r="K502" i="8"/>
  <c r="J753" i="8"/>
  <c r="K753" i="8"/>
  <c r="K493" i="8"/>
  <c r="J493" i="8"/>
  <c r="K118" i="8"/>
  <c r="J118" i="8"/>
  <c r="K307" i="8"/>
  <c r="J307" i="8"/>
  <c r="K101" i="8"/>
  <c r="J101" i="8"/>
  <c r="K98" i="8"/>
  <c r="J98" i="8"/>
  <c r="J927" i="8"/>
  <c r="K927" i="8"/>
  <c r="J799" i="8"/>
  <c r="K799" i="8"/>
  <c r="J904" i="8"/>
  <c r="K904" i="8"/>
  <c r="J776" i="8"/>
  <c r="K776" i="8"/>
  <c r="J650" i="8"/>
  <c r="K650" i="8"/>
  <c r="J522" i="8"/>
  <c r="K522" i="8"/>
  <c r="J394" i="8"/>
  <c r="K394" i="8"/>
  <c r="J996" i="8"/>
  <c r="K996" i="8"/>
  <c r="J742" i="8"/>
  <c r="K742" i="8"/>
  <c r="J486" i="8"/>
  <c r="K486" i="8"/>
  <c r="J737" i="8"/>
  <c r="K737" i="8"/>
  <c r="K461" i="8"/>
  <c r="J461" i="8"/>
  <c r="K54" i="8"/>
  <c r="J54" i="8"/>
  <c r="K291" i="8"/>
  <c r="J291" i="8"/>
  <c r="K85" i="8"/>
  <c r="J85" i="8"/>
  <c r="K82" i="8"/>
  <c r="J82" i="8"/>
  <c r="J919" i="8"/>
  <c r="K919" i="8"/>
  <c r="J791" i="8"/>
  <c r="K791" i="8"/>
  <c r="J896" i="8"/>
  <c r="K896" i="8"/>
  <c r="J738" i="8"/>
  <c r="K738" i="8"/>
  <c r="J482" i="8"/>
  <c r="K482" i="8"/>
  <c r="J573" i="8"/>
  <c r="K573" i="8"/>
  <c r="J52" i="8"/>
  <c r="K52" i="8"/>
  <c r="J741" i="8"/>
  <c r="K741" i="8"/>
  <c r="K181" i="8"/>
  <c r="J181" i="8"/>
  <c r="J685" i="8"/>
  <c r="K685" i="8"/>
  <c r="J23" i="8"/>
  <c r="K23" i="8"/>
  <c r="J125" i="8"/>
  <c r="K125" i="8"/>
  <c r="J8" i="8"/>
  <c r="K8" i="8"/>
  <c r="J121" i="8"/>
  <c r="K121" i="8"/>
  <c r="J36" i="8"/>
  <c r="K36" i="8"/>
  <c r="K261" i="8"/>
  <c r="J261" i="8"/>
  <c r="K158" i="8"/>
  <c r="J158" i="8"/>
  <c r="K176" i="8"/>
  <c r="J176" i="8"/>
  <c r="K977" i="8"/>
  <c r="J977" i="8"/>
  <c r="K954" i="8"/>
  <c r="J954" i="8"/>
  <c r="K700" i="8"/>
  <c r="J700" i="8"/>
  <c r="K444" i="8"/>
  <c r="J444" i="8"/>
  <c r="K695" i="8"/>
  <c r="J695" i="8"/>
  <c r="J439" i="8"/>
  <c r="K439" i="8"/>
  <c r="J187" i="8"/>
  <c r="K187" i="8"/>
  <c r="J789" i="8"/>
  <c r="K789" i="8"/>
  <c r="J768" i="8"/>
  <c r="K768" i="8"/>
  <c r="J512" i="8"/>
  <c r="K512" i="8"/>
  <c r="J763" i="8"/>
  <c r="K763" i="8"/>
  <c r="K507" i="8"/>
  <c r="J507" i="8"/>
  <c r="J147" i="8"/>
  <c r="K147" i="8"/>
  <c r="J971" i="8"/>
  <c r="K971" i="8"/>
  <c r="J948" i="8"/>
  <c r="K948" i="8"/>
  <c r="J694" i="8"/>
  <c r="K694" i="8"/>
  <c r="J438" i="8"/>
  <c r="K438" i="8"/>
  <c r="J689" i="8"/>
  <c r="K689" i="8"/>
  <c r="K365" i="8"/>
  <c r="J365" i="8"/>
  <c r="K31" i="8"/>
  <c r="J31" i="8"/>
  <c r="K247" i="8"/>
  <c r="J247" i="8"/>
  <c r="K37" i="8"/>
  <c r="J37" i="8"/>
  <c r="K34" i="8"/>
  <c r="J34" i="8"/>
  <c r="J895" i="8"/>
  <c r="K895" i="8"/>
  <c r="J1000" i="8"/>
  <c r="K1000" i="8"/>
  <c r="K872" i="8"/>
  <c r="J872" i="8"/>
  <c r="K746" i="8"/>
  <c r="J746" i="8"/>
  <c r="K618" i="8"/>
  <c r="J618" i="8"/>
  <c r="K490" i="8"/>
  <c r="J490" i="8"/>
  <c r="K362" i="8"/>
  <c r="J362" i="8"/>
  <c r="K932" i="8"/>
  <c r="J932" i="8"/>
  <c r="K678" i="8"/>
  <c r="J678" i="8"/>
  <c r="K422" i="8"/>
  <c r="J422" i="8"/>
  <c r="K673" i="8"/>
  <c r="J673" i="8"/>
  <c r="J333" i="8"/>
  <c r="K333" i="8"/>
  <c r="J252" i="8"/>
  <c r="K252" i="8"/>
  <c r="J231" i="8"/>
  <c r="K231" i="8"/>
  <c r="J21" i="8"/>
  <c r="K21" i="8"/>
  <c r="J18" i="8"/>
  <c r="K18" i="8"/>
  <c r="K887" i="8"/>
  <c r="J887" i="8"/>
  <c r="K992" i="8"/>
  <c r="J992" i="8"/>
  <c r="K864" i="8"/>
  <c r="J864" i="8"/>
  <c r="K674" i="8"/>
  <c r="J674" i="8"/>
  <c r="K418" i="8"/>
  <c r="J418" i="8"/>
  <c r="J389" i="8"/>
  <c r="K389" i="8"/>
  <c r="K393" i="8"/>
  <c r="J393" i="8"/>
  <c r="K59" i="8"/>
  <c r="J59" i="8"/>
  <c r="K613" i="8"/>
  <c r="J613" i="8"/>
  <c r="K132" i="8"/>
  <c r="J132" i="8"/>
  <c r="J254" i="8"/>
  <c r="K254" i="8"/>
  <c r="K370" i="8"/>
  <c r="J370" i="8"/>
  <c r="K621" i="8"/>
  <c r="J621" i="8"/>
  <c r="J233" i="8"/>
  <c r="K233" i="8"/>
  <c r="K148" i="8"/>
  <c r="J148" i="8"/>
  <c r="K313" i="8"/>
  <c r="J313" i="8"/>
  <c r="K17" i="8"/>
  <c r="J17" i="8"/>
  <c r="K200" i="8"/>
  <c r="J200" i="8"/>
  <c r="K757" i="8"/>
  <c r="J757" i="8"/>
  <c r="J501" i="8"/>
  <c r="K501" i="8"/>
  <c r="K134" i="8"/>
  <c r="J134" i="8"/>
  <c r="J449" i="8"/>
  <c r="K449" i="8"/>
  <c r="J197" i="8"/>
  <c r="K197" i="8"/>
  <c r="J30" i="8"/>
  <c r="K30" i="8"/>
  <c r="J112" i="8"/>
  <c r="K112" i="8"/>
  <c r="K770" i="8"/>
  <c r="J770" i="8"/>
  <c r="K642" i="8"/>
  <c r="J642" i="8"/>
  <c r="K514" i="8"/>
  <c r="J514" i="8"/>
  <c r="K386" i="8"/>
  <c r="J386" i="8"/>
  <c r="K637" i="8"/>
  <c r="J637" i="8"/>
  <c r="J258" i="8"/>
  <c r="K258" i="8"/>
  <c r="K180" i="8"/>
  <c r="J180" i="8"/>
  <c r="K329" i="8"/>
  <c r="J329" i="8"/>
  <c r="K49" i="8"/>
  <c r="J49" i="8"/>
  <c r="K248" i="8"/>
  <c r="J248" i="8"/>
  <c r="K4" i="8"/>
  <c r="J4" i="8"/>
  <c r="J549" i="8"/>
  <c r="K549" i="8"/>
  <c r="K73" i="8"/>
  <c r="J73" i="8"/>
  <c r="K497" i="8"/>
  <c r="J497" i="8"/>
  <c r="J245" i="8"/>
  <c r="K245" i="8"/>
  <c r="J126" i="8"/>
  <c r="K126" i="8"/>
  <c r="J160" i="8"/>
  <c r="K160" i="8"/>
  <c r="K338" i="8"/>
  <c r="J338" i="8"/>
  <c r="K717" i="8"/>
  <c r="J717" i="8"/>
  <c r="K589" i="8"/>
  <c r="J589" i="8"/>
  <c r="J421" i="8"/>
  <c r="K421" i="8"/>
  <c r="K169" i="8"/>
  <c r="J169" i="8"/>
  <c r="K87" i="8"/>
  <c r="J87" i="8"/>
  <c r="K84" i="8"/>
  <c r="J84" i="8"/>
  <c r="K409" i="8"/>
  <c r="J409" i="8"/>
  <c r="K281" i="8"/>
  <c r="J281" i="8"/>
  <c r="K157" i="8"/>
  <c r="J157" i="8"/>
  <c r="K206" i="8"/>
  <c r="J206" i="8"/>
  <c r="K43" i="8"/>
  <c r="J43" i="8"/>
  <c r="K168" i="8"/>
  <c r="J168" i="8"/>
  <c r="K40" i="8"/>
  <c r="J40" i="8"/>
  <c r="K725" i="8"/>
  <c r="J725" i="8"/>
  <c r="K597" i="8"/>
  <c r="J597" i="8"/>
  <c r="J437" i="8"/>
  <c r="K437" i="8"/>
  <c r="K185" i="8"/>
  <c r="J185" i="8"/>
  <c r="K103" i="8"/>
  <c r="J103" i="8"/>
  <c r="K100" i="8"/>
  <c r="J100" i="8"/>
  <c r="J417" i="8"/>
  <c r="K417" i="8"/>
  <c r="J289" i="8"/>
  <c r="K289" i="8"/>
  <c r="J165" i="8"/>
  <c r="K165" i="8"/>
  <c r="J222" i="8"/>
  <c r="K222" i="8"/>
  <c r="J83" i="8"/>
  <c r="K83" i="8"/>
  <c r="J208" i="8"/>
  <c r="K208" i="8"/>
  <c r="J80" i="8"/>
  <c r="K80" i="8"/>
  <c r="J265" i="8"/>
  <c r="K265" i="8"/>
  <c r="J184" i="8"/>
  <c r="K184" i="8"/>
  <c r="K469" i="8"/>
  <c r="J469" i="8"/>
  <c r="K433" i="8"/>
  <c r="J433" i="8"/>
  <c r="K99" i="8"/>
  <c r="J99" i="8"/>
  <c r="J306" i="8"/>
  <c r="K306" i="8"/>
  <c r="K557" i="8"/>
  <c r="J557" i="8"/>
  <c r="J105" i="8"/>
  <c r="K105" i="8"/>
  <c r="J20" i="8"/>
  <c r="K20" i="8"/>
  <c r="J253" i="8"/>
  <c r="K253" i="8"/>
  <c r="J142" i="8"/>
  <c r="K142" i="8"/>
  <c r="J136" i="8"/>
  <c r="K136" i="8"/>
  <c r="J693" i="8"/>
  <c r="K693" i="8"/>
  <c r="K373" i="8"/>
  <c r="J373" i="8"/>
  <c r="J39" i="8"/>
  <c r="K39" i="8"/>
  <c r="K385" i="8"/>
  <c r="J385" i="8"/>
  <c r="K133" i="8"/>
  <c r="J133" i="8"/>
  <c r="K51" i="8"/>
  <c r="J51" i="8"/>
  <c r="K172" i="8"/>
  <c r="J172" i="8"/>
  <c r="K849" i="8"/>
  <c r="J849" i="8"/>
  <c r="K826" i="8"/>
  <c r="J826" i="8"/>
  <c r="K572" i="8"/>
  <c r="J572" i="8"/>
  <c r="K316" i="8"/>
  <c r="J316" i="8"/>
  <c r="K567" i="8"/>
  <c r="J567" i="8"/>
  <c r="J311" i="8"/>
  <c r="K311" i="8"/>
  <c r="J917" i="8"/>
  <c r="K917" i="8"/>
  <c r="J894" i="8"/>
  <c r="K894" i="8"/>
  <c r="J640" i="8"/>
  <c r="K640" i="8"/>
  <c r="J384" i="8"/>
  <c r="K384" i="8"/>
  <c r="J635" i="8"/>
  <c r="K635" i="8"/>
  <c r="K379" i="8"/>
  <c r="J379" i="8"/>
  <c r="K186" i="8"/>
  <c r="J186" i="8"/>
  <c r="J843" i="8"/>
  <c r="K843" i="8"/>
  <c r="J820" i="8"/>
  <c r="K820" i="8"/>
  <c r="J566" i="8"/>
  <c r="K566" i="8"/>
  <c r="J310" i="8"/>
  <c r="K310" i="8"/>
  <c r="K561" i="8"/>
  <c r="J561" i="8"/>
  <c r="K113" i="8"/>
  <c r="J113" i="8"/>
  <c r="K28" i="8"/>
  <c r="J28" i="8"/>
  <c r="K135" i="8"/>
  <c r="J135" i="8"/>
  <c r="K162" i="8"/>
  <c r="J162" i="8"/>
  <c r="J959" i="8"/>
  <c r="K959" i="8"/>
  <c r="J831" i="8"/>
  <c r="K831" i="8"/>
  <c r="J936" i="8"/>
  <c r="K936" i="8"/>
  <c r="K808" i="8"/>
  <c r="J808" i="8"/>
  <c r="K682" i="8"/>
  <c r="J682" i="8"/>
  <c r="K554" i="8"/>
  <c r="J554" i="8"/>
  <c r="K426" i="8"/>
  <c r="J426" i="8"/>
  <c r="K298" i="8"/>
  <c r="J298" i="8"/>
  <c r="K804" i="8"/>
  <c r="J804" i="8"/>
  <c r="K550" i="8"/>
  <c r="J550" i="8"/>
  <c r="K294" i="8"/>
  <c r="J294" i="8"/>
  <c r="J545" i="8"/>
  <c r="K545" i="8"/>
  <c r="J57" i="8"/>
  <c r="K57" i="8"/>
  <c r="J355" i="8"/>
  <c r="K355" i="8"/>
  <c r="J127" i="8"/>
  <c r="K127" i="8"/>
  <c r="J146" i="8"/>
  <c r="K146" i="8"/>
  <c r="K951" i="8"/>
  <c r="J951" i="8"/>
  <c r="K823" i="8"/>
  <c r="J823" i="8"/>
  <c r="K928" i="8"/>
  <c r="J928" i="8"/>
  <c r="K800" i="8"/>
  <c r="J800" i="8"/>
  <c r="K546" i="8"/>
  <c r="J546" i="8"/>
  <c r="K701" i="8"/>
  <c r="J701" i="8"/>
  <c r="K55" i="8"/>
  <c r="J55" i="8"/>
  <c r="K141" i="8"/>
  <c r="J141" i="8"/>
  <c r="K56" i="8"/>
  <c r="J56" i="8"/>
  <c r="J217" i="8"/>
  <c r="K217" i="8"/>
  <c r="J305" i="8"/>
  <c r="K305" i="8"/>
  <c r="J224" i="8"/>
  <c r="K224" i="8"/>
  <c r="K749" i="8"/>
  <c r="J749" i="8"/>
  <c r="J485" i="8"/>
  <c r="K485" i="8"/>
  <c r="K102" i="8"/>
  <c r="J102" i="8"/>
  <c r="K441" i="8"/>
  <c r="J441" i="8"/>
  <c r="K189" i="8"/>
  <c r="J189" i="8"/>
  <c r="K75" i="8"/>
  <c r="J75" i="8"/>
  <c r="K72" i="8"/>
  <c r="J72" i="8"/>
  <c r="K629" i="8"/>
  <c r="J629" i="8"/>
  <c r="J249" i="8"/>
  <c r="K249" i="8"/>
  <c r="K164" i="8"/>
  <c r="J164" i="8"/>
  <c r="J321" i="8"/>
  <c r="K321" i="8"/>
  <c r="J33" i="8"/>
  <c r="K33" i="8"/>
  <c r="J240" i="8"/>
  <c r="K240" i="8"/>
  <c r="J48" i="8"/>
  <c r="K48" i="8"/>
  <c r="K706" i="8"/>
  <c r="J706" i="8"/>
  <c r="K578" i="8"/>
  <c r="J578" i="8"/>
  <c r="K450" i="8"/>
  <c r="J450" i="8"/>
  <c r="K765" i="8"/>
  <c r="J765" i="8"/>
  <c r="J509" i="8"/>
  <c r="K509" i="8"/>
  <c r="K166" i="8"/>
  <c r="J166" i="8"/>
  <c r="K457" i="8"/>
  <c r="J457" i="8"/>
  <c r="K205" i="8"/>
  <c r="J205" i="8"/>
  <c r="K46" i="8"/>
  <c r="J46" i="8"/>
  <c r="K120" i="8"/>
  <c r="J120" i="8"/>
  <c r="K677" i="8"/>
  <c r="J677" i="8"/>
  <c r="J341" i="8"/>
  <c r="K341" i="8"/>
  <c r="K7" i="8"/>
  <c r="J7" i="8"/>
  <c r="J369" i="8"/>
  <c r="K369" i="8"/>
  <c r="J117" i="8"/>
  <c r="K117" i="8"/>
  <c r="J35" i="8"/>
  <c r="K35" i="8"/>
  <c r="J32" i="8"/>
  <c r="K32" i="8"/>
  <c r="K274" i="8"/>
  <c r="J274" i="8"/>
  <c r="K653" i="8"/>
  <c r="J653" i="8"/>
  <c r="J525" i="8"/>
  <c r="K525" i="8"/>
  <c r="J293" i="8"/>
  <c r="K293" i="8"/>
  <c r="K230" i="8"/>
  <c r="J230" i="8"/>
  <c r="K212" i="8"/>
  <c r="J212" i="8"/>
  <c r="K473" i="8"/>
  <c r="J473" i="8"/>
  <c r="K345" i="8"/>
  <c r="J345" i="8"/>
  <c r="K221" i="8"/>
  <c r="J221" i="8"/>
  <c r="K81" i="8"/>
  <c r="J81" i="8"/>
  <c r="K78" i="8"/>
  <c r="J78" i="8"/>
  <c r="K232" i="8"/>
  <c r="J232" i="8"/>
  <c r="K104" i="8"/>
  <c r="J104" i="8"/>
  <c r="K282" i="8"/>
  <c r="J282" i="8"/>
  <c r="K661" i="8"/>
  <c r="J661" i="8"/>
  <c r="J533" i="8"/>
  <c r="K533" i="8"/>
  <c r="J309" i="8"/>
  <c r="K309" i="8"/>
  <c r="K9" i="8"/>
  <c r="J9" i="8"/>
  <c r="K228" i="8"/>
  <c r="J228" i="8"/>
  <c r="K481" i="8"/>
  <c r="J481" i="8"/>
  <c r="J353" i="8"/>
  <c r="K353" i="8"/>
  <c r="J229" i="8"/>
  <c r="K229" i="8"/>
  <c r="J97" i="8"/>
  <c r="K97" i="8"/>
  <c r="J94" i="8"/>
  <c r="K94" i="8"/>
  <c r="J19" i="8"/>
  <c r="K19" i="8"/>
  <c r="J144" i="8"/>
  <c r="K144" i="8"/>
  <c r="J16" i="8"/>
  <c r="K16" i="8"/>
  <c r="AI731" i="4"/>
  <c r="AI875" i="4"/>
  <c r="AN506" i="4"/>
  <c r="AT506" i="4" s="1"/>
  <c r="AP181" i="4"/>
  <c r="AV181" i="4" s="1"/>
  <c r="AI197" i="4"/>
  <c r="AP161" i="4"/>
  <c r="AV161" i="4" s="1"/>
  <c r="AG164" i="4"/>
  <c r="F4" i="3"/>
  <c r="F5" i="3"/>
  <c r="Y881" i="4"/>
  <c r="AC881" i="4" s="1"/>
  <c r="AI881" i="4"/>
  <c r="AK881" i="4"/>
  <c r="AF881" i="4"/>
  <c r="Z881" i="4"/>
  <c r="AD881" i="4"/>
  <c r="AE881" i="4"/>
  <c r="AG881" i="4"/>
  <c r="AH881" i="4"/>
  <c r="AJ881" i="4"/>
  <c r="AB881" i="4"/>
  <c r="AA881" i="4"/>
  <c r="Y817" i="4"/>
  <c r="AA817" i="4" s="1"/>
  <c r="AM817" i="4" s="1"/>
  <c r="AS817" i="4" s="1"/>
  <c r="AI817" i="4"/>
  <c r="AK817" i="4"/>
  <c r="AF817" i="4"/>
  <c r="Z817" i="4"/>
  <c r="AD817" i="4"/>
  <c r="AE817" i="4"/>
  <c r="AG817" i="4"/>
  <c r="AH817" i="4"/>
  <c r="AJ817" i="4"/>
  <c r="AB817" i="4"/>
  <c r="AC817" i="4"/>
  <c r="X753" i="4"/>
  <c r="Y753" i="4"/>
  <c r="X689" i="4"/>
  <c r="Y689" i="4"/>
  <c r="AP204" i="4"/>
  <c r="AV204" i="4" s="1"/>
  <c r="AH645" i="4"/>
  <c r="AH677" i="4"/>
  <c r="AG677" i="4"/>
  <c r="AH717" i="4"/>
  <c r="AH749" i="4"/>
  <c r="AH781" i="4"/>
  <c r="AG781" i="4"/>
  <c r="AH813" i="4"/>
  <c r="AH845" i="4"/>
  <c r="AH869" i="4"/>
  <c r="AG869" i="4"/>
  <c r="AH901" i="4"/>
  <c r="AB236" i="4"/>
  <c r="Z236" i="4"/>
  <c r="AC236" i="4"/>
  <c r="AI422" i="4"/>
  <c r="AD422" i="4"/>
  <c r="AK157" i="4"/>
  <c r="AD238" i="4"/>
  <c r="AD362" i="4"/>
  <c r="AD555" i="4"/>
  <c r="AD958" i="4"/>
  <c r="AD553" i="4"/>
  <c r="AD988" i="4"/>
  <c r="AK382" i="4"/>
  <c r="AI382" i="4"/>
  <c r="AE981" i="4"/>
  <c r="AI550" i="4"/>
  <c r="AH561" i="4"/>
  <c r="AG561" i="4"/>
  <c r="AG625" i="4"/>
  <c r="AC973" i="4"/>
  <c r="AB973" i="4"/>
  <c r="AE985" i="4"/>
  <c r="AD985" i="4"/>
  <c r="Z985" i="4"/>
  <c r="AL985" i="4" s="1"/>
  <c r="AR985" i="4" s="1"/>
  <c r="AO83" i="4"/>
  <c r="AU83" i="4" s="1"/>
  <c r="AL83" i="4"/>
  <c r="AR83" i="4" s="1"/>
  <c r="AD107" i="4"/>
  <c r="AE518" i="4"/>
  <c r="AC561" i="4"/>
  <c r="AA561" i="4"/>
  <c r="AP88" i="4"/>
  <c r="AV88" i="4" s="1"/>
  <c r="AN88" i="4"/>
  <c r="AT88" i="4" s="1"/>
  <c r="AG350" i="4"/>
  <c r="AF344" i="4"/>
  <c r="AM51" i="4"/>
  <c r="AS51" i="4" s="1"/>
  <c r="D149" i="4"/>
  <c r="H149" i="4" s="1"/>
  <c r="K150" i="2" s="1"/>
  <c r="F957" i="4"/>
  <c r="J957" i="4" s="1"/>
  <c r="G961" i="4"/>
  <c r="D109" i="4"/>
  <c r="H109" i="4" s="1"/>
  <c r="K110" i="2" s="1"/>
  <c r="G43" i="4"/>
  <c r="AQ506" i="4"/>
  <c r="AW506" i="4" s="1"/>
  <c r="AI233" i="4"/>
  <c r="AO233" i="4" s="1"/>
  <c r="AU233" i="4" s="1"/>
  <c r="X665" i="4"/>
  <c r="Y665" i="4"/>
  <c r="X737" i="4"/>
  <c r="Y737" i="4"/>
  <c r="X705" i="4"/>
  <c r="Y705" i="4"/>
  <c r="X673" i="4"/>
  <c r="Y673" i="4"/>
  <c r="X641" i="4"/>
  <c r="Y641" i="4"/>
  <c r="Y937" i="4"/>
  <c r="AF937" i="4" s="1"/>
  <c r="AD937" i="4"/>
  <c r="AV937" i="4"/>
  <c r="AA937" i="4"/>
  <c r="AJ937" i="4"/>
  <c r="AB937" i="4"/>
  <c r="AT937" i="4"/>
  <c r="AC937" i="4"/>
  <c r="AI937" i="4"/>
  <c r="Y450" i="4"/>
  <c r="AK450" i="4" s="1"/>
  <c r="AH450" i="4"/>
  <c r="AW450" i="4"/>
  <c r="AT450" i="4"/>
  <c r="AJ450" i="4"/>
  <c r="AI450" i="4"/>
  <c r="AG450" i="4"/>
  <c r="AA450" i="4"/>
  <c r="AE450" i="4"/>
  <c r="Z450" i="4"/>
  <c r="AD450" i="4"/>
  <c r="AP450" i="4" s="1"/>
  <c r="AV450" i="4" s="1"/>
  <c r="AF450" i="4"/>
  <c r="AB197" i="4"/>
  <c r="AN197" i="4" s="1"/>
  <c r="AT197" i="4" s="1"/>
  <c r="AC197" i="4"/>
  <c r="AO197" i="4" s="1"/>
  <c r="AU197" i="4" s="1"/>
  <c r="AD414" i="4"/>
  <c r="AP414" i="4" s="1"/>
  <c r="AV414" i="4" s="1"/>
  <c r="AC414" i="4"/>
  <c r="AO414" i="4" s="1"/>
  <c r="AU414" i="4" s="1"/>
  <c r="Y949" i="4"/>
  <c r="AF949" i="4" s="1"/>
  <c r="AD949" i="4"/>
  <c r="AI949" i="4"/>
  <c r="AK949" i="4"/>
  <c r="AC949" i="4"/>
  <c r="AO949" i="4" s="1"/>
  <c r="AU949" i="4" s="1"/>
  <c r="AG949" i="4"/>
  <c r="X721" i="4"/>
  <c r="Y721" i="4"/>
  <c r="Y217" i="4"/>
  <c r="AH217" i="4"/>
  <c r="AA217" i="4"/>
  <c r="AE217" i="4"/>
  <c r="AB217" i="4"/>
  <c r="AJ217" i="4"/>
  <c r="AG217" i="4"/>
  <c r="AK217" i="4"/>
  <c r="AI217" i="4"/>
  <c r="AC217" i="4"/>
  <c r="Z217" i="4"/>
  <c r="AD217" i="4"/>
  <c r="AP217" i="4" s="1"/>
  <c r="AV217" i="4" s="1"/>
  <c r="AF217" i="4"/>
  <c r="Y498" i="4"/>
  <c r="AK498" i="4"/>
  <c r="AC498" i="4"/>
  <c r="Z498" i="4"/>
  <c r="AD498" i="4"/>
  <c r="AJ498" i="4"/>
  <c r="AI498" i="4"/>
  <c r="AG498" i="4"/>
  <c r="AH498" i="4"/>
  <c r="AA498" i="4"/>
  <c r="AM498" i="4" s="1"/>
  <c r="AS498" i="4" s="1"/>
  <c r="AE498" i="4"/>
  <c r="AB498" i="4"/>
  <c r="AN498" i="4" s="1"/>
  <c r="AT498" i="4" s="1"/>
  <c r="AF498" i="4"/>
  <c r="AB157" i="4"/>
  <c r="AE157" i="4"/>
  <c r="AJ157" i="4"/>
  <c r="AA157" i="4"/>
  <c r="AD152" i="4"/>
  <c r="AA152" i="4"/>
  <c r="AQ151" i="4"/>
  <c r="AW151" i="4" s="1"/>
  <c r="AE148" i="4"/>
  <c r="AB148" i="4"/>
  <c r="Z148" i="4"/>
  <c r="AH931" i="4"/>
  <c r="Z931" i="4"/>
  <c r="AD931" i="4"/>
  <c r="AA931" i="4"/>
  <c r="AH947" i="4"/>
  <c r="Z947" i="4"/>
  <c r="AD947" i="4"/>
  <c r="AA947" i="4"/>
  <c r="AH967" i="4"/>
  <c r="AN967" i="4" s="1"/>
  <c r="AT967" i="4" s="1"/>
  <c r="AB967" i="4"/>
  <c r="AC967" i="4"/>
  <c r="AE967" i="4"/>
  <c r="AH573" i="4"/>
  <c r="AI573" i="4"/>
  <c r="Z573" i="4"/>
  <c r="AD573" i="4"/>
  <c r="AE573" i="4"/>
  <c r="AH605" i="4"/>
  <c r="AB605" i="4"/>
  <c r="AN605" i="4" s="1"/>
  <c r="AT605" i="4" s="1"/>
  <c r="AA605" i="4"/>
  <c r="AC605" i="4"/>
  <c r="AH637" i="4"/>
  <c r="Z637" i="4"/>
  <c r="AD637" i="4"/>
  <c r="AE637" i="4"/>
  <c r="AH669" i="4"/>
  <c r="AB669" i="4"/>
  <c r="AN669" i="4" s="1"/>
  <c r="AT669" i="4" s="1"/>
  <c r="AA669" i="4"/>
  <c r="AC669" i="4"/>
  <c r="AH693" i="4"/>
  <c r="Z693" i="4"/>
  <c r="AD693" i="4"/>
  <c r="AE693" i="4"/>
  <c r="AH725" i="4"/>
  <c r="AB725" i="4"/>
  <c r="AA725" i="4"/>
  <c r="AC725" i="4"/>
  <c r="AH757" i="4"/>
  <c r="Z757" i="4"/>
  <c r="AD757" i="4"/>
  <c r="AE757" i="4"/>
  <c r="AH789" i="4"/>
  <c r="AB789" i="4"/>
  <c r="AA789" i="4"/>
  <c r="AC789" i="4"/>
  <c r="AH821" i="4"/>
  <c r="Z821" i="4"/>
  <c r="AD821" i="4"/>
  <c r="AE821" i="4"/>
  <c r="AH861" i="4"/>
  <c r="AB861" i="4"/>
  <c r="AA861" i="4"/>
  <c r="AC861" i="4"/>
  <c r="AH893" i="4"/>
  <c r="AB893" i="4"/>
  <c r="AN893" i="4" s="1"/>
  <c r="AT893" i="4" s="1"/>
  <c r="AA893" i="4"/>
  <c r="AC893" i="4"/>
  <c r="F105" i="4"/>
  <c r="J105" i="4" s="1"/>
  <c r="M106" i="2" s="1"/>
  <c r="G105" i="4"/>
  <c r="AF470" i="4"/>
  <c r="AB470" i="4"/>
  <c r="AK470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AI181" i="4"/>
  <c r="AB181" i="4"/>
  <c r="D945" i="4"/>
  <c r="H945" i="4" s="1"/>
  <c r="E945" i="4"/>
  <c r="I945" i="4" s="1"/>
  <c r="AH406" i="4"/>
  <c r="AI406" i="4"/>
  <c r="AC406" i="4"/>
  <c r="AB406" i="4"/>
  <c r="AJ406" i="4"/>
  <c r="AK406" i="4"/>
  <c r="AE406" i="4"/>
  <c r="AD406" i="4"/>
  <c r="AG406" i="4"/>
  <c r="AG418" i="4"/>
  <c r="AF418" i="4"/>
  <c r="AK418" i="4"/>
  <c r="AQ418" i="4" s="1"/>
  <c r="AB418" i="4"/>
  <c r="AN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AD542" i="4"/>
  <c r="AV542" i="4"/>
  <c r="AF569" i="4"/>
  <c r="AK569" i="4"/>
  <c r="AF601" i="4"/>
  <c r="AK601" i="4"/>
  <c r="AG591" i="4"/>
  <c r="AG715" i="4"/>
  <c r="AH747" i="4"/>
  <c r="AG859" i="4"/>
  <c r="AH891" i="4"/>
  <c r="AH569" i="4"/>
  <c r="AG569" i="4"/>
  <c r="AM569" i="4" s="1"/>
  <c r="AS569" i="4" s="1"/>
  <c r="AH601" i="4"/>
  <c r="AG601" i="4"/>
  <c r="AM601" i="4" s="1"/>
  <c r="AS601" i="4" s="1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N542" i="4" s="1"/>
  <c r="AC931" i="4"/>
  <c r="AE947" i="4"/>
  <c r="AB947" i="4"/>
  <c r="AA967" i="4"/>
  <c r="Z967" i="4"/>
  <c r="AC573" i="4"/>
  <c r="AO573" i="4" s="1"/>
  <c r="AU573" i="4" s="1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G176" i="4" s="1"/>
  <c r="AN112" i="4"/>
  <c r="AT112" i="4" s="1"/>
  <c r="AQ144" i="4"/>
  <c r="AW144" i="4" s="1"/>
  <c r="AL184" i="4"/>
  <c r="AR184" i="4" s="1"/>
  <c r="G184" i="4" s="1"/>
  <c r="X380" i="4"/>
  <c r="Y380" i="4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M154" i="2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K370" i="2" s="1"/>
  <c r="F369" i="4"/>
  <c r="J369" i="4" s="1"/>
  <c r="M370" i="2" s="1"/>
  <c r="F377" i="4"/>
  <c r="J377" i="4" s="1"/>
  <c r="M378" i="2" s="1"/>
  <c r="E377" i="4"/>
  <c r="I377" i="4" s="1"/>
  <c r="L378" i="2" s="1"/>
  <c r="AJ470" i="4"/>
  <c r="AD418" i="4"/>
  <c r="AP418" i="4" s="1"/>
  <c r="AV418" i="4" s="1"/>
  <c r="G245" i="4"/>
  <c r="D245" i="4"/>
  <c r="H245" i="4" s="1"/>
  <c r="K246" i="2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S233" i="4" s="1"/>
  <c r="AC181" i="4"/>
  <c r="AO181" i="4" s="1"/>
  <c r="AU181" i="4" s="1"/>
  <c r="AE502" i="4"/>
  <c r="AQ502" i="4" s="1"/>
  <c r="AD502" i="4"/>
  <c r="AJ502" i="4"/>
  <c r="AH502" i="4"/>
  <c r="AC502" i="4"/>
  <c r="AO502" i="4" s="1"/>
  <c r="AU502" i="4" s="1"/>
  <c r="AB502" i="4"/>
  <c r="AN502" i="4" s="1"/>
  <c r="AF502" i="4"/>
  <c r="Z502" i="4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T144" i="4" s="1"/>
  <c r="AO506" i="4"/>
  <c r="AU506" i="4" s="1"/>
  <c r="AM197" i="4"/>
  <c r="AS197" i="4" s="1"/>
  <c r="AK197" i="4"/>
  <c r="AE197" i="4"/>
  <c r="AD197" i="4"/>
  <c r="AJ197" i="4"/>
  <c r="AA414" i="4"/>
  <c r="AM414" i="4" s="1"/>
  <c r="AS414" i="4" s="1"/>
  <c r="AB414" i="4"/>
  <c r="AN414" i="4" s="1"/>
  <c r="AF414" i="4"/>
  <c r="AL414" i="4" s="1"/>
  <c r="AR414" i="4" s="1"/>
  <c r="AK945" i="4"/>
  <c r="AQ945" i="4" s="1"/>
  <c r="AW945" i="4" s="1"/>
  <c r="AH945" i="4"/>
  <c r="AB945" i="4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L927" i="4"/>
  <c r="AR927" i="4" s="1"/>
  <c r="AI55" i="4"/>
  <c r="AG387" i="4"/>
  <c r="AJ74" i="4"/>
  <c r="AJ222" i="4"/>
  <c r="AH338" i="4"/>
  <c r="AG222" i="4"/>
  <c r="AF338" i="4"/>
  <c r="Z232" i="4"/>
  <c r="AC387" i="4"/>
  <c r="AB342" i="4"/>
  <c r="AD124" i="4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L470" i="4" s="1"/>
  <c r="AR470" i="4" s="1"/>
  <c r="AG470" i="4"/>
  <c r="AA470" i="4"/>
  <c r="AN128" i="4"/>
  <c r="AT128" i="4" s="1"/>
  <c r="AA115" i="4"/>
  <c r="AM115" i="4" s="1"/>
  <c r="AS115" i="4" s="1"/>
  <c r="AC115" i="4"/>
  <c r="AB232" i="4"/>
  <c r="AI232" i="4"/>
  <c r="AO232" i="4" s="1"/>
  <c r="AU232" i="4" s="1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178" i="4" s="1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D200" i="4" s="1"/>
  <c r="H200" i="4" s="1"/>
  <c r="K201" i="2" s="1"/>
  <c r="AC232" i="4"/>
  <c r="AG232" i="4"/>
  <c r="AB55" i="4"/>
  <c r="AB74" i="4"/>
  <c r="AB90" i="4"/>
  <c r="AA222" i="4"/>
  <c r="AM222" i="4" s="1"/>
  <c r="AS222" i="4" s="1"/>
  <c r="AF124" i="4"/>
  <c r="AA124" i="4"/>
  <c r="AD164" i="4"/>
  <c r="AB164" i="4"/>
  <c r="AD196" i="4"/>
  <c r="AB196" i="4"/>
  <c r="AN196" i="4" s="1"/>
  <c r="AT196" i="4" s="1"/>
  <c r="AC228" i="4"/>
  <c r="AA228" i="4"/>
  <c r="AE256" i="4"/>
  <c r="AQ256" i="4" s="1"/>
  <c r="AW256" i="4" s="1"/>
  <c r="AG256" i="4"/>
  <c r="Z272" i="4"/>
  <c r="AL272" i="4" s="1"/>
  <c r="AR272" i="4" s="1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X250" i="4"/>
  <c r="Y250" i="4"/>
  <c r="AE250" i="4" s="1"/>
  <c r="X282" i="4"/>
  <c r="Y282" i="4"/>
  <c r="X314" i="4"/>
  <c r="Y314" i="4" s="1"/>
  <c r="AB314" i="4" s="1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M210" i="4" s="1"/>
  <c r="AS210" i="4" s="1"/>
  <c r="AJ210" i="4"/>
  <c r="AA226" i="4"/>
  <c r="AF226" i="4"/>
  <c r="AK226" i="4"/>
  <c r="AD346" i="4"/>
  <c r="AJ346" i="4"/>
  <c r="AP346" i="4" s="1"/>
  <c r="AV346" i="4" s="1"/>
  <c r="AA346" i="4"/>
  <c r="AG346" i="4"/>
  <c r="AM346" i="4" s="1"/>
  <c r="AS346" i="4" s="1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L645" i="4" s="1"/>
  <c r="AR645" i="4" s="1"/>
  <c r="AD677" i="4"/>
  <c r="AP677" i="4" s="1"/>
  <c r="AV677" i="4" s="1"/>
  <c r="AE677" i="4"/>
  <c r="AQ677" i="4" s="1"/>
  <c r="AW677" i="4" s="1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L901" i="4" s="1"/>
  <c r="AR901" i="4" s="1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T173" i="4" s="1"/>
  <c r="AG173" i="4"/>
  <c r="AM173" i="4" s="1"/>
  <c r="AS173" i="4" s="1"/>
  <c r="D510" i="4"/>
  <c r="H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H342" i="4"/>
  <c r="Z124" i="4"/>
  <c r="AC124" i="4"/>
  <c r="AG124" i="4"/>
  <c r="AB124" i="4"/>
  <c r="AK124" i="4"/>
  <c r="AI124" i="4"/>
  <c r="AJ164" i="4"/>
  <c r="AH164" i="4"/>
  <c r="AK164" i="4"/>
  <c r="AA164" i="4"/>
  <c r="AM164" i="4" s="1"/>
  <c r="AS164" i="4" s="1"/>
  <c r="Z164" i="4"/>
  <c r="AC164" i="4"/>
  <c r="AO164" i="4" s="1"/>
  <c r="AU164" i="4" s="1"/>
  <c r="AJ196" i="4"/>
  <c r="AH196" i="4"/>
  <c r="AK196" i="4"/>
  <c r="AA196" i="4"/>
  <c r="Z196" i="4"/>
  <c r="AL196" i="4" s="1"/>
  <c r="AR196" i="4" s="1"/>
  <c r="AC196" i="4"/>
  <c r="AO196" i="4" s="1"/>
  <c r="AU196" i="4" s="1"/>
  <c r="AF228" i="4"/>
  <c r="AL228" i="4" s="1"/>
  <c r="AR228" i="4" s="1"/>
  <c r="AI228" i="4"/>
  <c r="AO228" i="4" s="1"/>
  <c r="AU228" i="4" s="1"/>
  <c r="AG228" i="4"/>
  <c r="AB228" i="4"/>
  <c r="AN228" i="4" s="1"/>
  <c r="AT228" i="4" s="1"/>
  <c r="AE228" i="4"/>
  <c r="AD228" i="4"/>
  <c r="AJ256" i="4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P288" i="4" s="1"/>
  <c r="AV288" i="4" s="1"/>
  <c r="AJ304" i="4"/>
  <c r="AH304" i="4"/>
  <c r="AN304" i="4" s="1"/>
  <c r="AT304" i="4" s="1"/>
  <c r="AK304" i="4"/>
  <c r="AA304" i="4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AM218" i="4" s="1"/>
  <c r="AS218" i="4" s="1"/>
  <c r="Z218" i="4"/>
  <c r="AL218" i="4" s="1"/>
  <c r="AR218" i="4" s="1"/>
  <c r="AC218" i="4"/>
  <c r="AI218" i="4"/>
  <c r="AK218" i="4"/>
  <c r="AQ218" i="4" s="1"/>
  <c r="AW218" i="4" s="1"/>
  <c r="AJ218" i="4"/>
  <c r="AA338" i="4"/>
  <c r="AM338" i="4" s="1"/>
  <c r="AS338" i="4" s="1"/>
  <c r="Z338" i="4"/>
  <c r="AC338" i="4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U192" i="4" s="1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M15" i="4" s="1"/>
  <c r="AS15" i="4" s="1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Q645" i="4" s="1"/>
  <c r="AW645" i="4" s="1"/>
  <c r="AE717" i="4"/>
  <c r="AQ717" i="4" s="1"/>
  <c r="AW717" i="4" s="1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L145" i="2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Q226" i="4" s="1"/>
  <c r="AW226" i="4" s="1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M813" i="4" s="1"/>
  <c r="AS813" i="4" s="1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G789" i="4"/>
  <c r="AM789" i="4" s="1"/>
  <c r="AI821" i="4"/>
  <c r="AG861" i="4"/>
  <c r="AM861" i="4" s="1"/>
  <c r="AI893" i="4"/>
  <c r="AK485" i="4"/>
  <c r="AH493" i="4"/>
  <c r="AJ493" i="4"/>
  <c r="AD485" i="4"/>
  <c r="AP485" i="4" s="1"/>
  <c r="AV485" i="4" s="1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F967" i="4"/>
  <c r="AL967" i="4" s="1"/>
  <c r="AR967" i="4" s="1"/>
  <c r="AK967" i="4"/>
  <c r="AQ967" i="4" s="1"/>
  <c r="AW967" i="4" s="1"/>
  <c r="AJ967" i="4"/>
  <c r="AP967" i="4" s="1"/>
  <c r="AV967" i="4" s="1"/>
  <c r="AF573" i="4"/>
  <c r="AK573" i="4"/>
  <c r="AQ573" i="4" s="1"/>
  <c r="AW573" i="4" s="1"/>
  <c r="AJ573" i="4"/>
  <c r="AP573" i="4" s="1"/>
  <c r="AV573" i="4" s="1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P637" i="4" s="1"/>
  <c r="AV637" i="4" s="1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P693" i="4" s="1"/>
  <c r="AV693" i="4" s="1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P757" i="4" s="1"/>
  <c r="AV757" i="4" s="1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P821" i="4" s="1"/>
  <c r="AV821" i="4" s="1"/>
  <c r="AF861" i="4"/>
  <c r="AL861" i="4" s="1"/>
  <c r="AR861" i="4" s="1"/>
  <c r="AK861" i="4"/>
  <c r="AJ861" i="4"/>
  <c r="AP861" i="4" s="1"/>
  <c r="AV861" i="4" s="1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725" i="4"/>
  <c r="AT725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M304" i="4"/>
  <c r="AS304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G18" i="4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E184" i="4"/>
  <c r="I184" i="4" s="1"/>
  <c r="L18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65" i="4"/>
  <c r="J65" i="4" s="1"/>
  <c r="M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L137" i="2" s="1"/>
  <c r="D176" i="4"/>
  <c r="H176" i="4" s="1"/>
  <c r="K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F200" i="4"/>
  <c r="J200" i="4" s="1"/>
  <c r="M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G418" i="4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D478" i="4"/>
  <c r="H478" i="4" s="1"/>
  <c r="E478" i="4"/>
  <c r="I478" i="4" s="1"/>
  <c r="F478" i="4"/>
  <c r="J478" i="4" s="1"/>
  <c r="G478" i="4"/>
  <c r="AF336" i="4"/>
  <c r="AL336" i="4" s="1"/>
  <c r="AR336" i="4" s="1"/>
  <c r="AG336" i="4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Q234" i="4" s="1"/>
  <c r="AW234" i="4" s="1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M242" i="4" s="1"/>
  <c r="AS242" i="4" s="1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Q358" i="4" s="1"/>
  <c r="AW358" i="4" s="1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Q370" i="4" s="1"/>
  <c r="AW370" i="4" s="1"/>
  <c r="AF370" i="4"/>
  <c r="AI531" i="4"/>
  <c r="AO531" i="4" s="1"/>
  <c r="AU531" i="4" s="1"/>
  <c r="AF531" i="4"/>
  <c r="AL531" i="4" s="1"/>
  <c r="AR531" i="4" s="1"/>
  <c r="AH531" i="4"/>
  <c r="AN531" i="4" s="1"/>
  <c r="AT531" i="4" s="1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P966" i="4" s="1"/>
  <c r="AV966" i="4" s="1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M148" i="4"/>
  <c r="AS148" i="4" s="1"/>
  <c r="AL242" i="4"/>
  <c r="AR242" i="4" s="1"/>
  <c r="AL370" i="4"/>
  <c r="AR370" i="4" s="1"/>
  <c r="AM370" i="4"/>
  <c r="AS37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H244" i="4" s="1"/>
  <c r="Y364" i="4"/>
  <c r="AG364" i="4" s="1"/>
  <c r="Y372" i="4"/>
  <c r="Y133" i="4"/>
  <c r="AF133" i="4" s="1"/>
  <c r="Y183" i="4"/>
  <c r="Z183" i="4" s="1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AK227" i="4" s="1"/>
  <c r="Y255" i="4"/>
  <c r="AI255" i="4" s="1"/>
  <c r="Y271" i="4"/>
  <c r="AC271" i="4" s="1"/>
  <c r="Y287" i="4"/>
  <c r="AI287" i="4" s="1"/>
  <c r="Y303" i="4"/>
  <c r="AB303" i="4" s="1"/>
  <c r="Y319" i="4"/>
  <c r="Y335" i="4"/>
  <c r="AF335" i="4" s="1"/>
  <c r="Y351" i="4"/>
  <c r="AI351" i="4" s="1"/>
  <c r="Y392" i="4"/>
  <c r="Y408" i="4"/>
  <c r="AI408" i="4" s="1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Y309" i="4"/>
  <c r="AF309" i="4" s="1"/>
  <c r="Y341" i="4"/>
  <c r="AI341" i="4" s="1"/>
  <c r="Y20" i="4"/>
  <c r="Y360" i="4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AB604" i="4" s="1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Q140" i="4"/>
  <c r="AW140" i="4" s="1"/>
  <c r="AL256" i="4"/>
  <c r="AR256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Z431" i="4"/>
  <c r="AD431" i="4"/>
  <c r="AC431" i="4"/>
  <c r="AE431" i="4"/>
  <c r="AB431" i="4"/>
  <c r="AA431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AQ206" i="4" s="1"/>
  <c r="AW206" i="4" s="1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O350" i="4"/>
  <c r="AU350" i="4" s="1"/>
  <c r="AN124" i="4"/>
  <c r="AT124" i="4" s="1"/>
  <c r="AL124" i="4"/>
  <c r="AR124" i="4" s="1"/>
  <c r="AN164" i="4"/>
  <c r="AT164" i="4" s="1"/>
  <c r="AL180" i="4"/>
  <c r="AR180" i="4" s="1"/>
  <c r="AP256" i="4"/>
  <c r="AV256" i="4" s="1"/>
  <c r="AP304" i="4"/>
  <c r="AV304" i="4" s="1"/>
  <c r="AP320" i="4"/>
  <c r="AV320" i="4" s="1"/>
  <c r="AQ344" i="4"/>
  <c r="AW344" i="4" s="1"/>
  <c r="AQ210" i="4"/>
  <c r="AW210" i="4" s="1"/>
  <c r="AN218" i="4"/>
  <c r="AT218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C178" i="4"/>
  <c r="AA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J178" i="4"/>
  <c r="AK194" i="4"/>
  <c r="AH194" i="4"/>
  <c r="AJ194" i="4"/>
  <c r="AK266" i="4"/>
  <c r="AH266" i="4"/>
  <c r="AJ266" i="4"/>
  <c r="AH298" i="4"/>
  <c r="AK330" i="4"/>
  <c r="AH330" i="4"/>
  <c r="AJ330" i="4"/>
  <c r="AP387" i="4"/>
  <c r="AV387" i="4" s="1"/>
  <c r="AM395" i="4"/>
  <c r="AS39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L344" i="4"/>
  <c r="AR344" i="4" s="1"/>
  <c r="AN210" i="4"/>
  <c r="AT210" i="4" s="1"/>
  <c r="AN346" i="4"/>
  <c r="AT346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B364" i="4"/>
  <c r="AB315" i="4"/>
  <c r="AH476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E763" i="4"/>
  <c r="AQ763" i="4" s="1"/>
  <c r="AW763" i="4" s="1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915" i="4"/>
  <c r="AE44" i="4"/>
  <c r="AC121" i="4"/>
  <c r="AI179" i="4"/>
  <c r="AI319" i="4"/>
  <c r="AK392" i="4"/>
  <c r="AC424" i="4"/>
  <c r="AI472" i="4"/>
  <c r="AK556" i="4"/>
  <c r="AF515" i="4"/>
  <c r="AB926" i="4"/>
  <c r="AH954" i="4"/>
  <c r="Z545" i="4"/>
  <c r="AI986" i="4"/>
  <c r="AJ994" i="4"/>
  <c r="AJ159" i="4"/>
  <c r="AF191" i="4"/>
  <c r="AJ223" i="4"/>
  <c r="AD275" i="4"/>
  <c r="Z307" i="4"/>
  <c r="AE339" i="4"/>
  <c r="AF339" i="4"/>
  <c r="Z388" i="4"/>
  <c r="AD420" i="4"/>
  <c r="AJ452" i="4"/>
  <c r="AE484" i="4"/>
  <c r="AF484" i="4"/>
  <c r="AH58" i="4"/>
  <c r="AD277" i="4"/>
  <c r="Z309" i="4"/>
  <c r="AE341" i="4"/>
  <c r="AK341" i="4"/>
  <c r="Z20" i="4"/>
  <c r="AA380" i="4"/>
  <c r="AE380" i="4"/>
  <c r="AD380" i="4"/>
  <c r="AU380" i="4"/>
  <c r="AB38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U932" i="4"/>
  <c r="Z932" i="4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Q157" i="4"/>
  <c r="AW157" i="4" s="1"/>
  <c r="AP382" i="4"/>
  <c r="AV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81" i="4"/>
  <c r="AS681" i="4" s="1"/>
  <c r="AN681" i="4"/>
  <c r="AT681" i="4" s="1"/>
  <c r="AM697" i="4"/>
  <c r="AS697" i="4" s="1"/>
  <c r="AN697" i="4"/>
  <c r="AT697" i="4" s="1"/>
  <c r="AM713" i="4"/>
  <c r="AS713" i="4" s="1"/>
  <c r="AN713" i="4"/>
  <c r="AT713" i="4" s="1"/>
  <c r="AM729" i="4"/>
  <c r="AS729" i="4" s="1"/>
  <c r="AN729" i="4"/>
  <c r="AT729" i="4" s="1"/>
  <c r="AM745" i="4"/>
  <c r="AS745" i="4" s="1"/>
  <c r="AN745" i="4"/>
  <c r="AT745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AE360" i="4"/>
  <c r="Z527" i="4"/>
  <c r="Z543" i="4"/>
  <c r="AD936" i="4"/>
  <c r="AE952" i="4"/>
  <c r="Z533" i="4"/>
  <c r="AD558" i="4"/>
  <c r="AC560" i="4"/>
  <c r="AE562" i="4"/>
  <c r="Z568" i="4"/>
  <c r="Z570" i="4"/>
  <c r="AD574" i="4"/>
  <c r="AE578" i="4"/>
  <c r="AB582" i="4"/>
  <c r="Z584" i="4"/>
  <c r="AB586" i="4"/>
  <c r="AB588" i="4"/>
  <c r="AE590" i="4"/>
  <c r="AC592" i="4"/>
  <c r="AE594" i="4"/>
  <c r="AC598" i="4"/>
  <c r="Z598" i="4"/>
  <c r="Z600" i="4"/>
  <c r="AC602" i="4"/>
  <c r="Z602" i="4"/>
  <c r="AA606" i="4"/>
  <c r="AD606" i="4"/>
  <c r="AC608" i="4"/>
  <c r="AA610" i="4"/>
  <c r="AD610" i="4"/>
  <c r="AC614" i="4"/>
  <c r="Z614" i="4"/>
  <c r="AB616" i="4"/>
  <c r="AA618" i="4"/>
  <c r="AD618" i="4"/>
  <c r="AC622" i="4"/>
  <c r="Z622" i="4"/>
  <c r="AB624" i="4"/>
  <c r="AA626" i="4"/>
  <c r="AE626" i="4"/>
  <c r="AD626" i="4"/>
  <c r="AC628" i="4"/>
  <c r="AA630" i="4"/>
  <c r="AE630" i="4"/>
  <c r="AD630" i="4"/>
  <c r="AC634" i="4"/>
  <c r="AB634" i="4"/>
  <c r="Z634" i="4"/>
  <c r="Z636" i="4"/>
  <c r="AC638" i="4"/>
  <c r="AB638" i="4"/>
  <c r="Z638" i="4"/>
  <c r="AC640" i="4"/>
  <c r="Z640" i="4"/>
  <c r="AA642" i="4"/>
  <c r="AE642" i="4"/>
  <c r="AD642" i="4"/>
  <c r="AC644" i="4"/>
  <c r="Z644" i="4"/>
  <c r="AC646" i="4"/>
  <c r="AB646" i="4"/>
  <c r="Z646" i="4"/>
  <c r="AC648" i="4"/>
  <c r="Z648" i="4"/>
  <c r="AA650" i="4"/>
  <c r="AE650" i="4"/>
  <c r="AD650" i="4"/>
  <c r="AC652" i="4"/>
  <c r="Z652" i="4"/>
  <c r="AC654" i="4"/>
  <c r="AB654" i="4"/>
  <c r="Z654" i="4"/>
  <c r="AC656" i="4"/>
  <c r="Z656" i="4"/>
  <c r="AA658" i="4"/>
  <c r="AE658" i="4"/>
  <c r="AD658" i="4"/>
  <c r="AC660" i="4"/>
  <c r="Z660" i="4"/>
  <c r="AC662" i="4"/>
  <c r="AB662" i="4"/>
  <c r="Z662" i="4"/>
  <c r="AC664" i="4"/>
  <c r="Z664" i="4"/>
  <c r="AA666" i="4"/>
  <c r="AE666" i="4"/>
  <c r="AD666" i="4"/>
  <c r="AC668" i="4"/>
  <c r="Z668" i="4"/>
  <c r="AC670" i="4"/>
  <c r="AB670" i="4"/>
  <c r="Z670" i="4"/>
  <c r="AC672" i="4"/>
  <c r="Z672" i="4"/>
  <c r="AA674" i="4"/>
  <c r="AE674" i="4"/>
  <c r="AD674" i="4"/>
  <c r="AC676" i="4"/>
  <c r="Z676" i="4"/>
  <c r="AC678" i="4"/>
  <c r="AB678" i="4"/>
  <c r="Z678" i="4"/>
  <c r="AC680" i="4"/>
  <c r="Z680" i="4"/>
  <c r="AA682" i="4"/>
  <c r="AE682" i="4"/>
  <c r="AD682" i="4"/>
  <c r="AC684" i="4"/>
  <c r="Z684" i="4"/>
  <c r="AC686" i="4"/>
  <c r="AB686" i="4"/>
  <c r="Z686" i="4"/>
  <c r="AC688" i="4"/>
  <c r="Z688" i="4"/>
  <c r="AA690" i="4"/>
  <c r="AE690" i="4"/>
  <c r="AD690" i="4"/>
  <c r="AC692" i="4"/>
  <c r="Z692" i="4"/>
  <c r="AC694" i="4"/>
  <c r="AB694" i="4"/>
  <c r="Z694" i="4"/>
  <c r="AC696" i="4"/>
  <c r="Z696" i="4"/>
  <c r="AA698" i="4"/>
  <c r="AE698" i="4"/>
  <c r="AD698" i="4"/>
  <c r="AC700" i="4"/>
  <c r="Z700" i="4"/>
  <c r="AC702" i="4"/>
  <c r="AB702" i="4"/>
  <c r="Z702" i="4"/>
  <c r="AC704" i="4"/>
  <c r="Z704" i="4"/>
  <c r="AA706" i="4"/>
  <c r="AE706" i="4"/>
  <c r="AD706" i="4"/>
  <c r="AC708" i="4"/>
  <c r="Z708" i="4"/>
  <c r="AC710" i="4"/>
  <c r="AB710" i="4"/>
  <c r="Z710" i="4"/>
  <c r="AC712" i="4"/>
  <c r="Z712" i="4"/>
  <c r="AA714" i="4"/>
  <c r="AE714" i="4"/>
  <c r="AD714" i="4"/>
  <c r="AC716" i="4"/>
  <c r="Z716" i="4"/>
  <c r="AC718" i="4"/>
  <c r="AB718" i="4"/>
  <c r="Z718" i="4"/>
  <c r="AC720" i="4"/>
  <c r="Z720" i="4"/>
  <c r="AA722" i="4"/>
  <c r="AC722" i="4"/>
  <c r="AE722" i="4"/>
  <c r="AB722" i="4"/>
  <c r="AD722" i="4"/>
  <c r="Z722" i="4"/>
  <c r="AB724" i="4"/>
  <c r="AA726" i="4"/>
  <c r="AC726" i="4"/>
  <c r="AE726" i="4"/>
  <c r="AB726" i="4"/>
  <c r="AD726" i="4"/>
  <c r="Z726" i="4"/>
  <c r="AC728" i="4"/>
  <c r="Z728" i="4"/>
  <c r="AA730" i="4"/>
  <c r="AC730" i="4"/>
  <c r="AE730" i="4"/>
  <c r="AB730" i="4"/>
  <c r="AD730" i="4"/>
  <c r="Z730" i="4"/>
  <c r="AB732" i="4"/>
  <c r="AA734" i="4"/>
  <c r="AC734" i="4"/>
  <c r="AE734" i="4"/>
  <c r="AB734" i="4"/>
  <c r="AD734" i="4"/>
  <c r="Z734" i="4"/>
  <c r="AC736" i="4"/>
  <c r="Z736" i="4"/>
  <c r="AA738" i="4"/>
  <c r="AC738" i="4"/>
  <c r="AE738" i="4"/>
  <c r="AB738" i="4"/>
  <c r="AD738" i="4"/>
  <c r="Z738" i="4"/>
  <c r="AB740" i="4"/>
  <c r="AA742" i="4"/>
  <c r="AC742" i="4"/>
  <c r="AE742" i="4"/>
  <c r="AB742" i="4"/>
  <c r="AD742" i="4"/>
  <c r="Z742" i="4"/>
  <c r="AC744" i="4"/>
  <c r="Z744" i="4"/>
  <c r="AA746" i="4"/>
  <c r="AC746" i="4"/>
  <c r="AE746" i="4"/>
  <c r="AB746" i="4"/>
  <c r="AD746" i="4"/>
  <c r="Z746" i="4"/>
  <c r="AB748" i="4"/>
  <c r="AA750" i="4"/>
  <c r="AC750" i="4"/>
  <c r="AE750" i="4"/>
  <c r="AB750" i="4"/>
  <c r="AD750" i="4"/>
  <c r="Z750" i="4"/>
  <c r="AC752" i="4"/>
  <c r="Z752" i="4"/>
  <c r="AA754" i="4"/>
  <c r="AC754" i="4"/>
  <c r="AE754" i="4"/>
  <c r="AB754" i="4"/>
  <c r="AD754" i="4"/>
  <c r="Z754" i="4"/>
  <c r="AB756" i="4"/>
  <c r="AA758" i="4"/>
  <c r="AC758" i="4"/>
  <c r="AE758" i="4"/>
  <c r="AB758" i="4"/>
  <c r="AD758" i="4"/>
  <c r="Z758" i="4"/>
  <c r="AC760" i="4"/>
  <c r="Z760" i="4"/>
  <c r="AA762" i="4"/>
  <c r="AC762" i="4"/>
  <c r="AE762" i="4"/>
  <c r="AB762" i="4"/>
  <c r="AD762" i="4"/>
  <c r="Z762" i="4"/>
  <c r="AB764" i="4"/>
  <c r="AA766" i="4"/>
  <c r="AC766" i="4"/>
  <c r="AE766" i="4"/>
  <c r="AB766" i="4"/>
  <c r="AD766" i="4"/>
  <c r="Z766" i="4"/>
  <c r="AC768" i="4"/>
  <c r="Z768" i="4"/>
  <c r="AA770" i="4"/>
  <c r="AC770" i="4"/>
  <c r="AE770" i="4"/>
  <c r="AB770" i="4"/>
  <c r="AD770" i="4"/>
  <c r="Z770" i="4"/>
  <c r="AB772" i="4"/>
  <c r="AA774" i="4"/>
  <c r="AC774" i="4"/>
  <c r="AE774" i="4"/>
  <c r="AB774" i="4"/>
  <c r="AD774" i="4"/>
  <c r="Z774" i="4"/>
  <c r="AC776" i="4"/>
  <c r="Z776" i="4"/>
  <c r="AA778" i="4"/>
  <c r="AC778" i="4"/>
  <c r="AE778" i="4"/>
  <c r="AB778" i="4"/>
  <c r="AD778" i="4"/>
  <c r="Z778" i="4"/>
  <c r="AB780" i="4"/>
  <c r="AA782" i="4"/>
  <c r="AC782" i="4"/>
  <c r="AE782" i="4"/>
  <c r="AB782" i="4"/>
  <c r="AD782" i="4"/>
  <c r="Z782" i="4"/>
  <c r="AC784" i="4"/>
  <c r="Z784" i="4"/>
  <c r="AA786" i="4"/>
  <c r="AC786" i="4"/>
  <c r="AE786" i="4"/>
  <c r="AB786" i="4"/>
  <c r="AD786" i="4"/>
  <c r="Z786" i="4"/>
  <c r="AB788" i="4"/>
  <c r="AA790" i="4"/>
  <c r="AC790" i="4"/>
  <c r="AE790" i="4"/>
  <c r="AB790" i="4"/>
  <c r="AD790" i="4"/>
  <c r="Z790" i="4"/>
  <c r="AC792" i="4"/>
  <c r="Z792" i="4"/>
  <c r="AA794" i="4"/>
  <c r="AC794" i="4"/>
  <c r="AE794" i="4"/>
  <c r="AB794" i="4"/>
  <c r="AD794" i="4"/>
  <c r="Z794" i="4"/>
  <c r="AB796" i="4"/>
  <c r="AA798" i="4"/>
  <c r="AC798" i="4"/>
  <c r="AE798" i="4"/>
  <c r="AB798" i="4"/>
  <c r="AD798" i="4"/>
  <c r="Z798" i="4"/>
  <c r="AC800" i="4"/>
  <c r="Z800" i="4"/>
  <c r="AA802" i="4"/>
  <c r="AC802" i="4"/>
  <c r="AE802" i="4"/>
  <c r="AB802" i="4"/>
  <c r="AD802" i="4"/>
  <c r="Z802" i="4"/>
  <c r="AB804" i="4"/>
  <c r="AA806" i="4"/>
  <c r="AC806" i="4"/>
  <c r="AE806" i="4"/>
  <c r="AB806" i="4"/>
  <c r="AD806" i="4"/>
  <c r="Z806" i="4"/>
  <c r="AC808" i="4"/>
  <c r="Z808" i="4"/>
  <c r="AA810" i="4"/>
  <c r="AC810" i="4"/>
  <c r="AE810" i="4"/>
  <c r="AB810" i="4"/>
  <c r="AD810" i="4"/>
  <c r="Z810" i="4"/>
  <c r="AB812" i="4"/>
  <c r="AA814" i="4"/>
  <c r="AC814" i="4"/>
  <c r="AE814" i="4"/>
  <c r="AB814" i="4"/>
  <c r="AD814" i="4"/>
  <c r="Z814" i="4"/>
  <c r="AC816" i="4"/>
  <c r="Z816" i="4"/>
  <c r="AA818" i="4"/>
  <c r="AC818" i="4"/>
  <c r="AE818" i="4"/>
  <c r="AB818" i="4"/>
  <c r="AD818" i="4"/>
  <c r="Z818" i="4"/>
  <c r="AB820" i="4"/>
  <c r="AA822" i="4"/>
  <c r="AC822" i="4"/>
  <c r="AE822" i="4"/>
  <c r="AB822" i="4"/>
  <c r="AD822" i="4"/>
  <c r="Z822" i="4"/>
  <c r="AC824" i="4"/>
  <c r="Z824" i="4"/>
  <c r="AA826" i="4"/>
  <c r="AC826" i="4"/>
  <c r="AE826" i="4"/>
  <c r="AB826" i="4"/>
  <c r="AD826" i="4"/>
  <c r="Z826" i="4"/>
  <c r="AB828" i="4"/>
  <c r="AA830" i="4"/>
  <c r="AC830" i="4"/>
  <c r="AE830" i="4"/>
  <c r="AB830" i="4"/>
  <c r="AD830" i="4"/>
  <c r="Z830" i="4"/>
  <c r="AC832" i="4"/>
  <c r="Z832" i="4"/>
  <c r="AA834" i="4"/>
  <c r="AC834" i="4"/>
  <c r="AE834" i="4"/>
  <c r="AB834" i="4"/>
  <c r="AD834" i="4"/>
  <c r="Z834" i="4"/>
  <c r="AB836" i="4"/>
  <c r="AA838" i="4"/>
  <c r="AC838" i="4"/>
  <c r="AE838" i="4"/>
  <c r="AB838" i="4"/>
  <c r="AD838" i="4"/>
  <c r="Z838" i="4"/>
  <c r="AC840" i="4"/>
  <c r="Z840" i="4"/>
  <c r="AA842" i="4"/>
  <c r="AC842" i="4"/>
  <c r="AE842" i="4"/>
  <c r="AB842" i="4"/>
  <c r="AD842" i="4"/>
  <c r="Z842" i="4"/>
  <c r="AB844" i="4"/>
  <c r="AA846" i="4"/>
  <c r="AC846" i="4"/>
  <c r="AE846" i="4"/>
  <c r="AB846" i="4"/>
  <c r="AD846" i="4"/>
  <c r="Z846" i="4"/>
  <c r="AC848" i="4"/>
  <c r="Z848" i="4"/>
  <c r="AA850" i="4"/>
  <c r="AC850" i="4"/>
  <c r="AE850" i="4"/>
  <c r="AB850" i="4"/>
  <c r="AD850" i="4"/>
  <c r="Z850" i="4"/>
  <c r="AB852" i="4"/>
  <c r="AA854" i="4"/>
  <c r="AC854" i="4"/>
  <c r="AE854" i="4"/>
  <c r="AB854" i="4"/>
  <c r="AD854" i="4"/>
  <c r="Z854" i="4"/>
  <c r="AC856" i="4"/>
  <c r="Z856" i="4"/>
  <c r="AA858" i="4"/>
  <c r="AC858" i="4"/>
  <c r="AE858" i="4"/>
  <c r="AB858" i="4"/>
  <c r="AD858" i="4"/>
  <c r="Z858" i="4"/>
  <c r="AB860" i="4"/>
  <c r="AA862" i="4"/>
  <c r="AC862" i="4"/>
  <c r="AE862" i="4"/>
  <c r="AB862" i="4"/>
  <c r="AD862" i="4"/>
  <c r="Z862" i="4"/>
  <c r="AC864" i="4"/>
  <c r="Z864" i="4"/>
  <c r="AA866" i="4"/>
  <c r="AC866" i="4"/>
  <c r="AE866" i="4"/>
  <c r="AB866" i="4"/>
  <c r="AD866" i="4"/>
  <c r="Z866" i="4"/>
  <c r="AB868" i="4"/>
  <c r="AA870" i="4"/>
  <c r="AC870" i="4"/>
  <c r="AE870" i="4"/>
  <c r="AB870" i="4"/>
  <c r="AD870" i="4"/>
  <c r="Z870" i="4"/>
  <c r="AC872" i="4"/>
  <c r="Z872" i="4"/>
  <c r="AA874" i="4"/>
  <c r="AC874" i="4"/>
  <c r="AE874" i="4"/>
  <c r="AB874" i="4"/>
  <c r="AD874" i="4"/>
  <c r="Z874" i="4"/>
  <c r="AB876" i="4"/>
  <c r="AA878" i="4"/>
  <c r="AC878" i="4"/>
  <c r="AE878" i="4"/>
  <c r="AB878" i="4"/>
  <c r="AD878" i="4"/>
  <c r="Z878" i="4"/>
  <c r="AC880" i="4"/>
  <c r="Z880" i="4"/>
  <c r="AA882" i="4"/>
  <c r="AC882" i="4"/>
  <c r="AE882" i="4"/>
  <c r="AB882" i="4"/>
  <c r="AD882" i="4"/>
  <c r="Z882" i="4"/>
  <c r="AB884" i="4"/>
  <c r="AA886" i="4"/>
  <c r="AC886" i="4"/>
  <c r="AE886" i="4"/>
  <c r="AB886" i="4"/>
  <c r="AD886" i="4"/>
  <c r="Z886" i="4"/>
  <c r="AC888" i="4"/>
  <c r="Z888" i="4"/>
  <c r="AA890" i="4"/>
  <c r="AC890" i="4"/>
  <c r="AE890" i="4"/>
  <c r="AB890" i="4"/>
  <c r="AD890" i="4"/>
  <c r="Z890" i="4"/>
  <c r="AB892" i="4"/>
  <c r="AA894" i="4"/>
  <c r="AC894" i="4"/>
  <c r="AE894" i="4"/>
  <c r="AB894" i="4"/>
  <c r="AD894" i="4"/>
  <c r="Z894" i="4"/>
  <c r="AC896" i="4"/>
  <c r="Z896" i="4"/>
  <c r="AA898" i="4"/>
  <c r="AC898" i="4"/>
  <c r="AE898" i="4"/>
  <c r="AB898" i="4"/>
  <c r="AD898" i="4"/>
  <c r="Z898" i="4"/>
  <c r="AB900" i="4"/>
  <c r="AA902" i="4"/>
  <c r="AC902" i="4"/>
  <c r="AE902" i="4"/>
  <c r="AB902" i="4"/>
  <c r="AD902" i="4"/>
  <c r="Z902" i="4"/>
  <c r="AC904" i="4"/>
  <c r="Z904" i="4"/>
  <c r="AA906" i="4"/>
  <c r="AC906" i="4"/>
  <c r="AE906" i="4"/>
  <c r="AB906" i="4"/>
  <c r="AD906" i="4"/>
  <c r="Z906" i="4"/>
  <c r="AB908" i="4"/>
  <c r="AA910" i="4"/>
  <c r="AC910" i="4"/>
  <c r="AE910" i="4"/>
  <c r="AB910" i="4"/>
  <c r="AD910" i="4"/>
  <c r="Z910" i="4"/>
  <c r="AC912" i="4"/>
  <c r="Z912" i="4"/>
  <c r="AA914" i="4"/>
  <c r="AM914" i="4" s="1"/>
  <c r="AC914" i="4"/>
  <c r="AE914" i="4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T916" i="4"/>
  <c r="AA918" i="4"/>
  <c r="AM918" i="4" s="1"/>
  <c r="AC918" i="4"/>
  <c r="AE918" i="4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T920" i="4"/>
  <c r="AA108" i="4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A150" i="4"/>
  <c r="AC150" i="4"/>
  <c r="AE150" i="4"/>
  <c r="Z150" i="4"/>
  <c r="AL150" i="4" s="1"/>
  <c r="AR150" i="4" s="1"/>
  <c r="AD150" i="4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587" i="4"/>
  <c r="AK603" i="4"/>
  <c r="AJ603" i="4"/>
  <c r="AF603" i="4"/>
  <c r="AK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81" i="4"/>
  <c r="AU681" i="4" s="1"/>
  <c r="AQ681" i="4"/>
  <c r="AW681" i="4" s="1"/>
  <c r="AP681" i="4"/>
  <c r="AV681" i="4" s="1"/>
  <c r="AL681" i="4"/>
  <c r="AR681" i="4" s="1"/>
  <c r="AO697" i="4"/>
  <c r="AU697" i="4" s="1"/>
  <c r="AQ697" i="4"/>
  <c r="AW697" i="4" s="1"/>
  <c r="AP697" i="4"/>
  <c r="AV697" i="4" s="1"/>
  <c r="AL697" i="4"/>
  <c r="AR697" i="4" s="1"/>
  <c r="AO713" i="4"/>
  <c r="AU713" i="4" s="1"/>
  <c r="AQ713" i="4"/>
  <c r="AW713" i="4" s="1"/>
  <c r="AP713" i="4"/>
  <c r="AV713" i="4" s="1"/>
  <c r="AL713" i="4"/>
  <c r="AR713" i="4" s="1"/>
  <c r="AO729" i="4"/>
  <c r="AU729" i="4" s="1"/>
  <c r="AQ729" i="4"/>
  <c r="AW729" i="4" s="1"/>
  <c r="AP729" i="4"/>
  <c r="AV729" i="4" s="1"/>
  <c r="AL729" i="4"/>
  <c r="AR729" i="4" s="1"/>
  <c r="AO745" i="4"/>
  <c r="AU745" i="4" s="1"/>
  <c r="AQ745" i="4"/>
  <c r="AW745" i="4" s="1"/>
  <c r="AP745" i="4"/>
  <c r="AV745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N254" i="4" l="1"/>
  <c r="AT254" i="4" s="1"/>
  <c r="AE191" i="4"/>
  <c r="AP238" i="4"/>
  <c r="AV238" i="4" s="1"/>
  <c r="AO236" i="4"/>
  <c r="AU236" i="4" s="1"/>
  <c r="AQ242" i="4"/>
  <c r="AW242" i="4" s="1"/>
  <c r="AM226" i="4"/>
  <c r="AS226" i="4" s="1"/>
  <c r="AP228" i="4"/>
  <c r="AV228" i="4" s="1"/>
  <c r="AM196" i="4"/>
  <c r="AS196" i="4" s="1"/>
  <c r="AM232" i="4"/>
  <c r="AS232" i="4" s="1"/>
  <c r="AN181" i="4"/>
  <c r="AT181" i="4" s="1"/>
  <c r="AH178" i="4"/>
  <c r="AE178" i="4"/>
  <c r="AB178" i="4"/>
  <c r="AN178" i="4" s="1"/>
  <c r="AT178" i="4" s="1"/>
  <c r="AD178" i="4"/>
  <c r="AI178" i="4"/>
  <c r="AO178" i="4" s="1"/>
  <c r="AU178" i="4" s="1"/>
  <c r="F176" i="4"/>
  <c r="J176" i="4" s="1"/>
  <c r="M177" i="2" s="1"/>
  <c r="E176" i="4"/>
  <c r="I176" i="4" s="1"/>
  <c r="L177" i="2" s="1"/>
  <c r="F3" i="3"/>
  <c r="AO625" i="4"/>
  <c r="AU625" i="4" s="1"/>
  <c r="AJ949" i="4"/>
  <c r="AO881" i="4"/>
  <c r="AU881" i="4" s="1"/>
  <c r="AJ364" i="4"/>
  <c r="AF619" i="4"/>
  <c r="AK587" i="4"/>
  <c r="AQ150" i="4"/>
  <c r="AW150" i="4" s="1"/>
  <c r="AM150" i="4"/>
  <c r="AS150" i="4" s="1"/>
  <c r="AM108" i="4"/>
  <c r="AS108" i="4" s="1"/>
  <c r="AL920" i="4"/>
  <c r="AR920" i="4" s="1"/>
  <c r="AQ918" i="4"/>
  <c r="AL916" i="4"/>
  <c r="AR916" i="4" s="1"/>
  <c r="AQ914" i="4"/>
  <c r="AB912" i="4"/>
  <c r="Z908" i="4"/>
  <c r="AC908" i="4"/>
  <c r="AB904" i="4"/>
  <c r="Z900" i="4"/>
  <c r="AC900" i="4"/>
  <c r="AB896" i="4"/>
  <c r="Z892" i="4"/>
  <c r="AC892" i="4"/>
  <c r="AB888" i="4"/>
  <c r="Z884" i="4"/>
  <c r="AC884" i="4"/>
  <c r="AB880" i="4"/>
  <c r="Z876" i="4"/>
  <c r="AC876" i="4"/>
  <c r="AB872" i="4"/>
  <c r="Z868" i="4"/>
  <c r="AC868" i="4"/>
  <c r="AB864" i="4"/>
  <c r="Z860" i="4"/>
  <c r="AC860" i="4"/>
  <c r="AB856" i="4"/>
  <c r="Z852" i="4"/>
  <c r="AC852" i="4"/>
  <c r="AB848" i="4"/>
  <c r="Z844" i="4"/>
  <c r="AC844" i="4"/>
  <c r="AB840" i="4"/>
  <c r="Z836" i="4"/>
  <c r="AC836" i="4"/>
  <c r="AB832" i="4"/>
  <c r="Z828" i="4"/>
  <c r="AC828" i="4"/>
  <c r="AB824" i="4"/>
  <c r="Z820" i="4"/>
  <c r="AC820" i="4"/>
  <c r="AB816" i="4"/>
  <c r="Z812" i="4"/>
  <c r="AC812" i="4"/>
  <c r="AB808" i="4"/>
  <c r="Z804" i="4"/>
  <c r="AC804" i="4"/>
  <c r="AB800" i="4"/>
  <c r="Z796" i="4"/>
  <c r="AC796" i="4"/>
  <c r="AB792" i="4"/>
  <c r="Z788" i="4"/>
  <c r="AC788" i="4"/>
  <c r="AB784" i="4"/>
  <c r="Z780" i="4"/>
  <c r="AC780" i="4"/>
  <c r="AB776" i="4"/>
  <c r="Z772" i="4"/>
  <c r="AC772" i="4"/>
  <c r="AB768" i="4"/>
  <c r="Z764" i="4"/>
  <c r="AC764" i="4"/>
  <c r="AB760" i="4"/>
  <c r="Z756" i="4"/>
  <c r="AC756" i="4"/>
  <c r="AB752" i="4"/>
  <c r="Z748" i="4"/>
  <c r="AC748" i="4"/>
  <c r="AB744" i="4"/>
  <c r="Z740" i="4"/>
  <c r="AC740" i="4"/>
  <c r="AB736" i="4"/>
  <c r="Z732" i="4"/>
  <c r="AC732" i="4"/>
  <c r="AB728" i="4"/>
  <c r="Z724" i="4"/>
  <c r="AC724" i="4"/>
  <c r="AB720" i="4"/>
  <c r="AB716" i="4"/>
  <c r="AB712" i="4"/>
  <c r="AB708" i="4"/>
  <c r="AB704" i="4"/>
  <c r="AB700" i="4"/>
  <c r="AB696" i="4"/>
  <c r="AB692" i="4"/>
  <c r="AB688" i="4"/>
  <c r="AB684" i="4"/>
  <c r="AB680" i="4"/>
  <c r="AB676" i="4"/>
  <c r="AB672" i="4"/>
  <c r="AB668" i="4"/>
  <c r="AB664" i="4"/>
  <c r="AB660" i="4"/>
  <c r="AB656" i="4"/>
  <c r="AB652" i="4"/>
  <c r="AB648" i="4"/>
  <c r="AB644" i="4"/>
  <c r="AB640" i="4"/>
  <c r="AC636" i="4"/>
  <c r="AB632" i="4"/>
  <c r="Z628" i="4"/>
  <c r="AB620" i="4"/>
  <c r="AB612" i="4"/>
  <c r="AC576" i="4"/>
  <c r="Z517" i="4"/>
  <c r="AC944" i="4"/>
  <c r="AM948" i="4"/>
  <c r="AS948" i="4" s="1"/>
  <c r="AL932" i="4"/>
  <c r="AR932" i="4" s="1"/>
  <c r="AQ932" i="4"/>
  <c r="AW932" i="4" s="1"/>
  <c r="AH309" i="4"/>
  <c r="Z58" i="4"/>
  <c r="Z452" i="4"/>
  <c r="AJ388" i="4"/>
  <c r="AJ307" i="4"/>
  <c r="Z223" i="4"/>
  <c r="Z159" i="4"/>
  <c r="AB994" i="4"/>
  <c r="Z978" i="4"/>
  <c r="AB970" i="4"/>
  <c r="AB942" i="4"/>
  <c r="Z539" i="4"/>
  <c r="AB366" i="4"/>
  <c r="AE504" i="4"/>
  <c r="AK440" i="4"/>
  <c r="AE351" i="4"/>
  <c r="AK287" i="4"/>
  <c r="AE211" i="4"/>
  <c r="AQ211" i="4" s="1"/>
  <c r="AW211" i="4" s="1"/>
  <c r="AK137" i="4"/>
  <c r="Z285" i="4"/>
  <c r="AH412" i="4"/>
  <c r="Z251" i="4"/>
  <c r="AH133" i="4"/>
  <c r="AB587" i="4"/>
  <c r="AD423" i="4"/>
  <c r="G144" i="4"/>
  <c r="E220" i="4"/>
  <c r="I220" i="4" s="1"/>
  <c r="L221" i="2" s="1"/>
  <c r="AN861" i="4"/>
  <c r="AT861" i="4" s="1"/>
  <c r="AN789" i="4"/>
  <c r="AT789" i="4" s="1"/>
  <c r="AL498" i="4"/>
  <c r="AR498" i="4" s="1"/>
  <c r="AQ217" i="4"/>
  <c r="AW217" i="4" s="1"/>
  <c r="AP949" i="4"/>
  <c r="AV949" i="4" s="1"/>
  <c r="AQ450" i="4"/>
  <c r="AB450" i="4"/>
  <c r="AN450" i="4" s="1"/>
  <c r="AC450" i="4"/>
  <c r="AO450" i="4" s="1"/>
  <c r="AU450" i="4" s="1"/>
  <c r="AH937" i="4"/>
  <c r="AN937" i="4" s="1"/>
  <c r="AP164" i="4"/>
  <c r="AV164" i="4" s="1"/>
  <c r="AO226" i="4"/>
  <c r="AU226" i="4" s="1"/>
  <c r="AO395" i="4"/>
  <c r="AU395" i="4" s="1"/>
  <c r="AN485" i="4"/>
  <c r="AT485" i="4" s="1"/>
  <c r="AM344" i="4"/>
  <c r="AS344" i="4" s="1"/>
  <c r="AP350" i="4"/>
  <c r="AV350" i="4" s="1"/>
  <c r="AN80" i="4"/>
  <c r="AT80" i="4" s="1"/>
  <c r="AN493" i="4"/>
  <c r="AT493" i="4" s="1"/>
  <c r="AO338" i="4"/>
  <c r="AU338" i="4" s="1"/>
  <c r="AO218" i="4"/>
  <c r="AU218" i="4" s="1"/>
  <c r="AO336" i="4"/>
  <c r="AU336" i="4" s="1"/>
  <c r="AQ55" i="4"/>
  <c r="AW55" i="4" s="1"/>
  <c r="AN945" i="4"/>
  <c r="AQ197" i="4"/>
  <c r="AW197" i="4" s="1"/>
  <c r="AL502" i="4"/>
  <c r="AR502" i="4" s="1"/>
  <c r="F502" i="4" s="1"/>
  <c r="J502" i="4" s="1"/>
  <c r="AP502" i="4"/>
  <c r="AV502" i="4" s="1"/>
  <c r="AN573" i="4"/>
  <c r="AT573" i="4" s="1"/>
  <c r="AN947" i="4"/>
  <c r="AT947" i="4" s="1"/>
  <c r="AL217" i="4"/>
  <c r="AR217" i="4" s="1"/>
  <c r="AO937" i="4"/>
  <c r="AU937" i="4" s="1"/>
  <c r="AP937" i="4"/>
  <c r="AA641" i="4"/>
  <c r="AI641" i="4"/>
  <c r="AK641" i="4"/>
  <c r="AF641" i="4"/>
  <c r="Z641" i="4"/>
  <c r="AD641" i="4"/>
  <c r="AE641" i="4"/>
  <c r="AQ641" i="4" s="1"/>
  <c r="AW641" i="4" s="1"/>
  <c r="AG641" i="4"/>
  <c r="AH641" i="4"/>
  <c r="AJ641" i="4"/>
  <c r="AB641" i="4"/>
  <c r="AN641" i="4" s="1"/>
  <c r="AT641" i="4" s="1"/>
  <c r="AC641" i="4"/>
  <c r="AO641" i="4" s="1"/>
  <c r="AU641" i="4" s="1"/>
  <c r="AI673" i="4"/>
  <c r="AK673" i="4"/>
  <c r="AF673" i="4"/>
  <c r="Z673" i="4"/>
  <c r="AD673" i="4"/>
  <c r="AE673" i="4"/>
  <c r="AQ673" i="4" s="1"/>
  <c r="AW673" i="4" s="1"/>
  <c r="AG673" i="4"/>
  <c r="AH673" i="4"/>
  <c r="AJ673" i="4"/>
  <c r="AB673" i="4"/>
  <c r="AN673" i="4" s="1"/>
  <c r="AT673" i="4" s="1"/>
  <c r="AA673" i="4"/>
  <c r="AM673" i="4" s="1"/>
  <c r="AS673" i="4" s="1"/>
  <c r="AC673" i="4"/>
  <c r="AI705" i="4"/>
  <c r="AK705" i="4"/>
  <c r="AF705" i="4"/>
  <c r="Z705" i="4"/>
  <c r="AD705" i="4"/>
  <c r="AE705" i="4"/>
  <c r="AQ705" i="4" s="1"/>
  <c r="AW705" i="4" s="1"/>
  <c r="AG705" i="4"/>
  <c r="AH705" i="4"/>
  <c r="AJ705" i="4"/>
  <c r="AB705" i="4"/>
  <c r="AN705" i="4" s="1"/>
  <c r="AT705" i="4" s="1"/>
  <c r="AA705" i="4"/>
  <c r="AM705" i="4" s="1"/>
  <c r="AS705" i="4" s="1"/>
  <c r="AC705" i="4"/>
  <c r="AB737" i="4"/>
  <c r="AA737" i="4"/>
  <c r="AC737" i="4"/>
  <c r="AI737" i="4"/>
  <c r="AK737" i="4"/>
  <c r="AF737" i="4"/>
  <c r="Z737" i="4"/>
  <c r="AD737" i="4"/>
  <c r="AE737" i="4"/>
  <c r="AQ737" i="4" s="1"/>
  <c r="AW737" i="4" s="1"/>
  <c r="AG737" i="4"/>
  <c r="AH737" i="4"/>
  <c r="AJ737" i="4"/>
  <c r="AB665" i="4"/>
  <c r="AC665" i="4"/>
  <c r="AG665" i="4"/>
  <c r="AH665" i="4"/>
  <c r="AJ665" i="4"/>
  <c r="Z665" i="4"/>
  <c r="AD665" i="4"/>
  <c r="AP665" i="4" s="1"/>
  <c r="AV665" i="4" s="1"/>
  <c r="AE665" i="4"/>
  <c r="AI665" i="4"/>
  <c r="AK665" i="4"/>
  <c r="AF665" i="4"/>
  <c r="AA665" i="4"/>
  <c r="AL212" i="4"/>
  <c r="AR212" i="4" s="1"/>
  <c r="F212" i="4" s="1"/>
  <c r="J212" i="4" s="1"/>
  <c r="M213" i="2" s="1"/>
  <c r="AM214" i="4"/>
  <c r="AS214" i="4" s="1"/>
  <c r="AQ288" i="4"/>
  <c r="AW288" i="4" s="1"/>
  <c r="AQ222" i="4"/>
  <c r="AW222" i="4" s="1"/>
  <c r="AO74" i="4"/>
  <c r="AU74" i="4" s="1"/>
  <c r="AL86" i="4"/>
  <c r="AR86" i="4" s="1"/>
  <c r="AM288" i="4"/>
  <c r="AS288" i="4" s="1"/>
  <c r="AQ164" i="4"/>
  <c r="AW164" i="4" s="1"/>
  <c r="AP124" i="4"/>
  <c r="AV124" i="4" s="1"/>
  <c r="AO55" i="4"/>
  <c r="AU55" i="4" s="1"/>
  <c r="AP542" i="4"/>
  <c r="AQ406" i="4"/>
  <c r="AW406" i="4" s="1"/>
  <c r="AO406" i="4"/>
  <c r="AQ148" i="4"/>
  <c r="AW148" i="4" s="1"/>
  <c r="AQ498" i="4"/>
  <c r="AW498" i="4" s="1"/>
  <c r="AP498" i="4"/>
  <c r="AV498" i="4" s="1"/>
  <c r="AO498" i="4"/>
  <c r="AU498" i="4" s="1"/>
  <c r="AO217" i="4"/>
  <c r="AU217" i="4" s="1"/>
  <c r="AN217" i="4"/>
  <c r="AT217" i="4" s="1"/>
  <c r="AM217" i="4"/>
  <c r="AS217" i="4" s="1"/>
  <c r="AC721" i="4"/>
  <c r="AI721" i="4"/>
  <c r="AK721" i="4"/>
  <c r="AF721" i="4"/>
  <c r="Z721" i="4"/>
  <c r="AD721" i="4"/>
  <c r="AE721" i="4"/>
  <c r="AQ721" i="4" s="1"/>
  <c r="AW721" i="4" s="1"/>
  <c r="AG721" i="4"/>
  <c r="AH721" i="4"/>
  <c r="AJ721" i="4"/>
  <c r="AB721" i="4"/>
  <c r="AN721" i="4" s="1"/>
  <c r="AT721" i="4" s="1"/>
  <c r="AA721" i="4"/>
  <c r="AM721" i="4" s="1"/>
  <c r="AS721" i="4" s="1"/>
  <c r="AE949" i="4"/>
  <c r="AQ949" i="4" s="1"/>
  <c r="AW949" i="4" s="1"/>
  <c r="AB949" i="4"/>
  <c r="AH949" i="4"/>
  <c r="AA949" i="4"/>
  <c r="AM949" i="4" s="1"/>
  <c r="AS949" i="4" s="1"/>
  <c r="Z949" i="4"/>
  <c r="AL949" i="4" s="1"/>
  <c r="AR949" i="4" s="1"/>
  <c r="AL450" i="4"/>
  <c r="AR450" i="4" s="1"/>
  <c r="AM450" i="4"/>
  <c r="AS450" i="4" s="1"/>
  <c r="AE937" i="4"/>
  <c r="AK937" i="4"/>
  <c r="AG937" i="4"/>
  <c r="AM937" i="4" s="1"/>
  <c r="AS937" i="4" s="1"/>
  <c r="Z937" i="4"/>
  <c r="AL937" i="4" s="1"/>
  <c r="AR937" i="4" s="1"/>
  <c r="AC689" i="4"/>
  <c r="AI689" i="4"/>
  <c r="AK689" i="4"/>
  <c r="AF689" i="4"/>
  <c r="Z689" i="4"/>
  <c r="AD689" i="4"/>
  <c r="AE689" i="4"/>
  <c r="AQ689" i="4" s="1"/>
  <c r="AW689" i="4" s="1"/>
  <c r="AG689" i="4"/>
  <c r="AH689" i="4"/>
  <c r="AJ689" i="4"/>
  <c r="AB689" i="4"/>
  <c r="AN689" i="4" s="1"/>
  <c r="AT689" i="4" s="1"/>
  <c r="AA689" i="4"/>
  <c r="AM689" i="4" s="1"/>
  <c r="AS689" i="4" s="1"/>
  <c r="AB753" i="4"/>
  <c r="AC753" i="4"/>
  <c r="AI753" i="4"/>
  <c r="AK753" i="4"/>
  <c r="AF753" i="4"/>
  <c r="Z753" i="4"/>
  <c r="AD753" i="4"/>
  <c r="AE753" i="4"/>
  <c r="AQ753" i="4" s="1"/>
  <c r="AW753" i="4" s="1"/>
  <c r="AG753" i="4"/>
  <c r="AH753" i="4"/>
  <c r="AJ753" i="4"/>
  <c r="AA753" i="4"/>
  <c r="AM157" i="4"/>
  <c r="AS157" i="4" s="1"/>
  <c r="AL157" i="4"/>
  <c r="AR157" i="4" s="1"/>
  <c r="AM140" i="4"/>
  <c r="AS140" i="4" s="1"/>
  <c r="AL140" i="4"/>
  <c r="AR140" i="4" s="1"/>
  <c r="E406" i="4"/>
  <c r="I406" i="4" s="1"/>
  <c r="L407" i="2" s="1"/>
  <c r="G406" i="4"/>
  <c r="D406" i="4"/>
  <c r="H406" i="4" s="1"/>
  <c r="K407" i="2" s="1"/>
  <c r="F406" i="4"/>
  <c r="J406" i="4" s="1"/>
  <c r="M407" i="2" s="1"/>
  <c r="AA579" i="4"/>
  <c r="AC579" i="4"/>
  <c r="AO102" i="4"/>
  <c r="AU102" i="4" s="1"/>
  <c r="AB298" i="4"/>
  <c r="AC298" i="4"/>
  <c r="G232" i="4"/>
  <c r="D232" i="4"/>
  <c r="H232" i="4" s="1"/>
  <c r="K233" i="2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K314" i="4"/>
  <c r="AF282" i="4"/>
  <c r="AI282" i="4"/>
  <c r="AE282" i="4"/>
  <c r="AJ282" i="4"/>
  <c r="AB250" i="4"/>
  <c r="AN250" i="4" s="1"/>
  <c r="AT250" i="4" s="1"/>
  <c r="AC250" i="4"/>
  <c r="AK250" i="4"/>
  <c r="AQ250" i="4" s="1"/>
  <c r="AW250" i="4" s="1"/>
  <c r="E502" i="4"/>
  <c r="I502" i="4" s="1"/>
  <c r="G502" i="4"/>
  <c r="AP150" i="4"/>
  <c r="AV150" i="4" s="1"/>
  <c r="AO150" i="4"/>
  <c r="AU150" i="4" s="1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B714" i="4"/>
  <c r="Z714" i="4"/>
  <c r="AA710" i="4"/>
  <c r="AE710" i="4"/>
  <c r="AD710" i="4"/>
  <c r="AC706" i="4"/>
  <c r="AB706" i="4"/>
  <c r="Z706" i="4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C420" i="4"/>
  <c r="AI420" i="4"/>
  <c r="AC275" i="4"/>
  <c r="AI275" i="4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M233" i="2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L201" i="2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K343" i="2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K185" i="2" s="1"/>
  <c r="F184" i="4"/>
  <c r="J184" i="4" s="1"/>
  <c r="M185" i="2" s="1"/>
  <c r="E418" i="4"/>
  <c r="I418" i="4" s="1"/>
  <c r="L419" i="2" s="1"/>
  <c r="F418" i="4"/>
  <c r="J418" i="4" s="1"/>
  <c r="M41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K339" i="2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P380" i="4" s="1"/>
  <c r="AV380" i="4" s="1"/>
  <c r="AH380" i="4"/>
  <c r="AN380" i="4" s="1"/>
  <c r="AT380" i="4" s="1"/>
  <c r="AM542" i="4"/>
  <c r="AP406" i="4"/>
  <c r="AV406" i="4" s="1"/>
  <c r="AN406" i="4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L233" i="2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K321" i="2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M215" i="2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K287" i="2" s="1"/>
  <c r="AO206" i="4"/>
  <c r="AU206" i="4" s="1"/>
  <c r="AL190" i="4"/>
  <c r="AR190" i="4" s="1"/>
  <c r="G190" i="4" s="1"/>
  <c r="AL158" i="4"/>
  <c r="AR158" i="4" s="1"/>
  <c r="E158" i="4" s="1"/>
  <c r="I158" i="4" s="1"/>
  <c r="L159" i="2" s="1"/>
  <c r="AM158" i="4"/>
  <c r="AS158" i="4" s="1"/>
  <c r="AB455" i="4"/>
  <c r="AC423" i="4"/>
  <c r="AO423" i="4" s="1"/>
  <c r="AU423" i="4" s="1"/>
  <c r="F128" i="4"/>
  <c r="J128" i="4" s="1"/>
  <c r="M129" i="2" s="1"/>
  <c r="D136" i="4"/>
  <c r="H136" i="4" s="1"/>
  <c r="K137" i="2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D226" i="4" s="1"/>
  <c r="H226" i="4" s="1"/>
  <c r="K227" i="2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L195" i="4" s="1"/>
  <c r="AR195" i="4" s="1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L250" i="4" s="1"/>
  <c r="AR250" i="4" s="1"/>
  <c r="E250" i="4" s="1"/>
  <c r="I250" i="4" s="1"/>
  <c r="L251" i="2" s="1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S174" i="4" s="1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H275" i="4"/>
  <c r="AF275" i="4"/>
  <c r="AC191" i="4"/>
  <c r="Z191" i="4"/>
  <c r="AL191" i="4" s="1"/>
  <c r="AR191" i="4" s="1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L335" i="2" s="1"/>
  <c r="AM302" i="4"/>
  <c r="AS302" i="4" s="1"/>
  <c r="AL302" i="4"/>
  <c r="AR302" i="4" s="1"/>
  <c r="AN286" i="4"/>
  <c r="AT286" i="4" s="1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K400" i="2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P159" i="4" s="1"/>
  <c r="AV159" i="4" s="1"/>
  <c r="AI159" i="4"/>
  <c r="AO159" i="4" s="1"/>
  <c r="AU159" i="4" s="1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Q255" i="4" s="1"/>
  <c r="AW255" i="4" s="1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M545" i="4" s="1"/>
  <c r="AS545" i="4" s="1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N488" i="4" s="1"/>
  <c r="AT488" i="4" s="1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M271" i="4" s="1"/>
  <c r="AS271" i="4" s="1"/>
  <c r="AE271" i="4"/>
  <c r="AB271" i="4"/>
  <c r="AI271" i="4"/>
  <c r="AO271" i="4" s="1"/>
  <c r="AU271" i="4" s="1"/>
  <c r="AJ271" i="4"/>
  <c r="AP271" i="4" s="1"/>
  <c r="AV271" i="4" s="1"/>
  <c r="AK271" i="4"/>
  <c r="AC227" i="4"/>
  <c r="Z227" i="4"/>
  <c r="AD227" i="4"/>
  <c r="AF227" i="4"/>
  <c r="AG227" i="4"/>
  <c r="AH227" i="4"/>
  <c r="AN227" i="4" s="1"/>
  <c r="AT227" i="4" s="1"/>
  <c r="AA195" i="4"/>
  <c r="AE195" i="4"/>
  <c r="AB195" i="4"/>
  <c r="AN195" i="4" s="1"/>
  <c r="AT195" i="4" s="1"/>
  <c r="AI195" i="4"/>
  <c r="AJ195" i="4"/>
  <c r="AK195" i="4"/>
  <c r="AC163" i="4"/>
  <c r="Z163" i="4"/>
  <c r="AD163" i="4"/>
  <c r="AF163" i="4"/>
  <c r="AG163" i="4"/>
  <c r="AH163" i="4"/>
  <c r="AN163" i="4" s="1"/>
  <c r="AT163" i="4" s="1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N183" i="4" s="1"/>
  <c r="AT183" i="4" s="1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L244" i="4" s="1"/>
  <c r="AR244" i="4" s="1"/>
  <c r="AB244" i="4"/>
  <c r="AB635" i="4"/>
  <c r="AN635" i="4" s="1"/>
  <c r="AT635" i="4" s="1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O476" i="4" s="1"/>
  <c r="AU476" i="4" s="1"/>
  <c r="AK315" i="4"/>
  <c r="AI315" i="4"/>
  <c r="AE315" i="4"/>
  <c r="AG183" i="4"/>
  <c r="AD183" i="4"/>
  <c r="AC183" i="4"/>
  <c r="AO183" i="4" s="1"/>
  <c r="AU183" i="4" s="1"/>
  <c r="AD372" i="4"/>
  <c r="AA372" i="4"/>
  <c r="AE244" i="4"/>
  <c r="AQ244" i="4" s="1"/>
  <c r="AW244" i="4" s="1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L159" i="4" s="1"/>
  <c r="AR159" i="4" s="1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L287" i="4" s="1"/>
  <c r="AR287" i="4" s="1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M251" i="4" s="1"/>
  <c r="AS251" i="4" s="1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L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K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972" i="4"/>
  <c r="H972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F194" i="4"/>
  <c r="J194" i="4" s="1"/>
  <c r="M195" i="2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L287" i="2" s="1"/>
  <c r="D206" i="4"/>
  <c r="H206" i="4" s="1"/>
  <c r="K207" i="2" s="1"/>
  <c r="F190" i="4"/>
  <c r="J190" i="4" s="1"/>
  <c r="M191" i="2" s="1"/>
  <c r="F451" i="4"/>
  <c r="J451" i="4" s="1"/>
  <c r="M452" i="2" s="1"/>
  <c r="E443" i="4"/>
  <c r="I443" i="4" s="1"/>
  <c r="L444" i="2" s="1"/>
  <c r="D352" i="4"/>
  <c r="H352" i="4" s="1"/>
  <c r="K353" i="2" s="1"/>
  <c r="F352" i="4"/>
  <c r="J352" i="4" s="1"/>
  <c r="M353" i="2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F326" i="4"/>
  <c r="J326" i="4" s="1"/>
  <c r="M327" i="2" s="1"/>
  <c r="E326" i="4"/>
  <c r="I326" i="4" s="1"/>
  <c r="L327" i="2" s="1"/>
  <c r="G441" i="4"/>
  <c r="G409" i="4"/>
  <c r="D76" i="4"/>
  <c r="H76" i="4" s="1"/>
  <c r="K77" i="2" s="1"/>
  <c r="D100" i="4"/>
  <c r="H100" i="4" s="1"/>
  <c r="K101" i="2" s="1"/>
  <c r="D318" i="4"/>
  <c r="H318" i="4" s="1"/>
  <c r="K319" i="2" s="1"/>
  <c r="F318" i="4"/>
  <c r="J318" i="4" s="1"/>
  <c r="M319" i="2" s="1"/>
  <c r="D270" i="4"/>
  <c r="H270" i="4" s="1"/>
  <c r="K271" i="2" s="1"/>
  <c r="G254" i="4"/>
  <c r="E254" i="4"/>
  <c r="I254" i="4" s="1"/>
  <c r="L255" i="2" s="1"/>
  <c r="E427" i="4"/>
  <c r="I427" i="4" s="1"/>
  <c r="L428" i="2" s="1"/>
  <c r="D427" i="4"/>
  <c r="H427" i="4" s="1"/>
  <c r="K428" i="2" s="1"/>
  <c r="G142" i="4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M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F346" i="4"/>
  <c r="J346" i="4" s="1"/>
  <c r="M347" i="2" s="1"/>
  <c r="G338" i="4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D230" i="4"/>
  <c r="H230" i="4" s="1"/>
  <c r="K231" i="2" s="1"/>
  <c r="D214" i="4"/>
  <c r="H214" i="4" s="1"/>
  <c r="K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342" i="4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G320" i="4"/>
  <c r="E320" i="4"/>
  <c r="I320" i="4" s="1"/>
  <c r="L321" i="2" s="1"/>
  <c r="F288" i="4"/>
  <c r="J288" i="4" s="1"/>
  <c r="M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G164" i="4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N624" i="4" s="1"/>
  <c r="AT624" i="4" s="1"/>
  <c r="AG620" i="4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O624" i="4"/>
  <c r="AU624" i="4" s="1"/>
  <c r="AL620" i="4"/>
  <c r="AR620" i="4" s="1"/>
  <c r="AO620" i="4"/>
  <c r="AU620" i="4" s="1"/>
  <c r="AO616" i="4"/>
  <c r="AU616" i="4" s="1"/>
  <c r="AL612" i="4"/>
  <c r="AR612" i="4" s="1"/>
  <c r="AO612" i="4"/>
  <c r="AU612" i="4" s="1"/>
  <c r="AO608" i="4"/>
  <c r="AU608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O576" i="4"/>
  <c r="AU576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O928" i="4"/>
  <c r="AU928" i="4" s="1"/>
  <c r="AM851" i="4"/>
  <c r="AS851" i="4" s="1"/>
  <c r="AM659" i="4"/>
  <c r="AS659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657" i="4"/>
  <c r="I657" i="4" s="1"/>
  <c r="D657" i="4"/>
  <c r="H657" i="4" s="1"/>
  <c r="G657" i="4"/>
  <c r="F657" i="4"/>
  <c r="J657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G212" i="4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L379" i="2" s="1"/>
  <c r="D362" i="4"/>
  <c r="H362" i="4" s="1"/>
  <c r="K363" i="2" s="1"/>
  <c r="E362" i="4"/>
  <c r="I362" i="4" s="1"/>
  <c r="L363" i="2" s="1"/>
  <c r="F238" i="4"/>
  <c r="J238" i="4" s="1"/>
  <c r="M239" i="2" s="1"/>
  <c r="E238" i="4"/>
  <c r="I238" i="4" s="1"/>
  <c r="L239" i="2" s="1"/>
  <c r="G110" i="4"/>
  <c r="F110" i="4"/>
  <c r="J110" i="4" s="1"/>
  <c r="M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L694" i="4"/>
  <c r="AR694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L678" i="4"/>
  <c r="AR678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L662" i="4"/>
  <c r="AR662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L646" i="4"/>
  <c r="AR646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4" i="4"/>
  <c r="AR634" i="4" s="1"/>
  <c r="AL630" i="4"/>
  <c r="AR630" i="4" s="1"/>
  <c r="AL626" i="4"/>
  <c r="AR626" i="4" s="1"/>
  <c r="AL622" i="4"/>
  <c r="AR622" i="4" s="1"/>
  <c r="AN620" i="4"/>
  <c r="AT620" i="4" s="1"/>
  <c r="AP612" i="4"/>
  <c r="AV612" i="4" s="1"/>
  <c r="AL610" i="4"/>
  <c r="AR610" i="4" s="1"/>
  <c r="AL606" i="4"/>
  <c r="AR606" i="4" s="1"/>
  <c r="AL602" i="4"/>
  <c r="AR602" i="4" s="1"/>
  <c r="AL598" i="4"/>
  <c r="AR598" i="4" s="1"/>
  <c r="AL594" i="4"/>
  <c r="AR594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L562" i="4"/>
  <c r="AR562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C202" i="4"/>
  <c r="AC495" i="4"/>
  <c r="AJ495" i="4"/>
  <c r="AI495" i="4"/>
  <c r="AB463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M191" i="4"/>
  <c r="AS191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Q271" i="4"/>
  <c r="AW271" i="4" s="1"/>
  <c r="AN255" i="4"/>
  <c r="AT255" i="4" s="1"/>
  <c r="AQ227" i="4"/>
  <c r="AW227" i="4" s="1"/>
  <c r="AN211" i="4"/>
  <c r="AT211" i="4" s="1"/>
  <c r="AQ195" i="4"/>
  <c r="AW195" i="4" s="1"/>
  <c r="AN179" i="4"/>
  <c r="AT179" i="4" s="1"/>
  <c r="AP163" i="4"/>
  <c r="AV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N271" i="4"/>
  <c r="AT271" i="4" s="1"/>
  <c r="AP211" i="4"/>
  <c r="AV211" i="4" s="1"/>
  <c r="AP179" i="4"/>
  <c r="AV179" i="4" s="1"/>
  <c r="AM179" i="4"/>
  <c r="AS179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Z278" i="4" l="1"/>
  <c r="F296" i="4"/>
  <c r="J296" i="4" s="1"/>
  <c r="M297" i="2" s="1"/>
  <c r="AQ287" i="4"/>
  <c r="AW287" i="4" s="1"/>
  <c r="AF240" i="4"/>
  <c r="E212" i="4"/>
  <c r="I212" i="4" s="1"/>
  <c r="L213" i="2" s="1"/>
  <c r="G214" i="4"/>
  <c r="E190" i="4"/>
  <c r="I190" i="4" s="1"/>
  <c r="L191" i="2" s="1"/>
  <c r="AP227" i="4"/>
  <c r="AV227" i="4" s="1"/>
  <c r="AO227" i="4"/>
  <c r="AU227" i="4" s="1"/>
  <c r="F174" i="4"/>
  <c r="J174" i="4" s="1"/>
  <c r="M175" i="2" s="1"/>
  <c r="AP251" i="4"/>
  <c r="AV251" i="4" s="1"/>
  <c r="AP412" i="4"/>
  <c r="AV412" i="4" s="1"/>
  <c r="AM159" i="4"/>
  <c r="AS159" i="4" s="1"/>
  <c r="AM223" i="4"/>
  <c r="AS223" i="4" s="1"/>
  <c r="AM452" i="4"/>
  <c r="AS452" i="4" s="1"/>
  <c r="AM163" i="4"/>
  <c r="AS163" i="4" s="1"/>
  <c r="AM753" i="4"/>
  <c r="AS753" i="4" s="1"/>
  <c r="AL753" i="4"/>
  <c r="AR753" i="4" s="1"/>
  <c r="AO753" i="4"/>
  <c r="AU753" i="4" s="1"/>
  <c r="AL721" i="4"/>
  <c r="AR721" i="4" s="1"/>
  <c r="AO721" i="4"/>
  <c r="AU721" i="4" s="1"/>
  <c r="AN665" i="4"/>
  <c r="AT665" i="4" s="1"/>
  <c r="AL737" i="4"/>
  <c r="AR737" i="4" s="1"/>
  <c r="AO737" i="4"/>
  <c r="AU737" i="4" s="1"/>
  <c r="AL641" i="4"/>
  <c r="AR641" i="4" s="1"/>
  <c r="AM641" i="4"/>
  <c r="AS641" i="4" s="1"/>
  <c r="E498" i="4"/>
  <c r="I498" i="4" s="1"/>
  <c r="F498" i="4"/>
  <c r="J498" i="4" s="1"/>
  <c r="D498" i="4"/>
  <c r="H498" i="4" s="1"/>
  <c r="G498" i="4"/>
  <c r="AQ314" i="4"/>
  <c r="AW314" i="4" s="1"/>
  <c r="AN978" i="4"/>
  <c r="AT978" i="4" s="1"/>
  <c r="AL954" i="4"/>
  <c r="AR954" i="4" s="1"/>
  <c r="AL125" i="4"/>
  <c r="AR125" i="4" s="1"/>
  <c r="AL275" i="4"/>
  <c r="AR275" i="4" s="1"/>
  <c r="AL420" i="4"/>
  <c r="AR420" i="4" s="1"/>
  <c r="AL277" i="4"/>
  <c r="AR277" i="4" s="1"/>
  <c r="AO275" i="4"/>
  <c r="AU275" i="4" s="1"/>
  <c r="AM277" i="4"/>
  <c r="AS277" i="4" s="1"/>
  <c r="AL642" i="4"/>
  <c r="AR642" i="4" s="1"/>
  <c r="AL658" i="4"/>
  <c r="AR658" i="4" s="1"/>
  <c r="AL674" i="4"/>
  <c r="AR674" i="4" s="1"/>
  <c r="AL690" i="4"/>
  <c r="AR690" i="4" s="1"/>
  <c r="AL706" i="4"/>
  <c r="AR706" i="4" s="1"/>
  <c r="AO714" i="4"/>
  <c r="AU714" i="4" s="1"/>
  <c r="AP689" i="4"/>
  <c r="AV689" i="4" s="1"/>
  <c r="E937" i="4"/>
  <c r="I937" i="4" s="1"/>
  <c r="D937" i="4"/>
  <c r="H937" i="4" s="1"/>
  <c r="F937" i="4"/>
  <c r="J937" i="4" s="1"/>
  <c r="G937" i="4"/>
  <c r="G949" i="4"/>
  <c r="F949" i="4"/>
  <c r="J949" i="4" s="1"/>
  <c r="D949" i="4"/>
  <c r="H949" i="4" s="1"/>
  <c r="E949" i="4"/>
  <c r="I949" i="4" s="1"/>
  <c r="AN737" i="4"/>
  <c r="AT737" i="4" s="1"/>
  <c r="AP705" i="4"/>
  <c r="AV705" i="4" s="1"/>
  <c r="AP673" i="4"/>
  <c r="AV673" i="4" s="1"/>
  <c r="F217" i="4"/>
  <c r="J217" i="4" s="1"/>
  <c r="M218" i="2" s="1"/>
  <c r="D217" i="4"/>
  <c r="H217" i="4" s="1"/>
  <c r="K218" i="2" s="1"/>
  <c r="E217" i="4"/>
  <c r="I217" i="4" s="1"/>
  <c r="L218" i="2" s="1"/>
  <c r="G217" i="4"/>
  <c r="AQ412" i="4"/>
  <c r="AW412" i="4" s="1"/>
  <c r="AM285" i="4"/>
  <c r="AS285" i="4" s="1"/>
  <c r="AM995" i="4"/>
  <c r="AS995" i="4" s="1"/>
  <c r="AP659" i="4"/>
  <c r="AV659" i="4" s="1"/>
  <c r="AP915" i="4"/>
  <c r="AV915" i="4" s="1"/>
  <c r="AM915" i="4"/>
  <c r="AS915" i="4" s="1"/>
  <c r="AL211" i="4"/>
  <c r="AR211" i="4" s="1"/>
  <c r="AP255" i="4"/>
  <c r="AV255" i="4" s="1"/>
  <c r="AP319" i="4"/>
  <c r="AV319" i="4" s="1"/>
  <c r="AL440" i="4"/>
  <c r="AR440" i="4" s="1"/>
  <c r="AL504" i="4"/>
  <c r="AR504" i="4" s="1"/>
  <c r="AN307" i="4"/>
  <c r="AT307" i="4" s="1"/>
  <c r="AN452" i="4"/>
  <c r="AT452" i="4" s="1"/>
  <c r="AP960" i="4"/>
  <c r="AV960" i="4" s="1"/>
  <c r="AP549" i="4"/>
  <c r="AV549" i="4" s="1"/>
  <c r="AQ568" i="4"/>
  <c r="AW568" i="4" s="1"/>
  <c r="AQ576" i="4"/>
  <c r="AW576" i="4" s="1"/>
  <c r="AQ584" i="4"/>
  <c r="AW584" i="4" s="1"/>
  <c r="AQ592" i="4"/>
  <c r="AW592" i="4" s="1"/>
  <c r="AQ600" i="4"/>
  <c r="AW600" i="4" s="1"/>
  <c r="AP620" i="4"/>
  <c r="AV620" i="4" s="1"/>
  <c r="AQ755" i="4"/>
  <c r="AW755" i="4" s="1"/>
  <c r="AP926" i="4"/>
  <c r="AV926" i="4" s="1"/>
  <c r="AQ163" i="4"/>
  <c r="AW163" i="4" s="1"/>
  <c r="AP195" i="4"/>
  <c r="AV195" i="4" s="1"/>
  <c r="AM227" i="4"/>
  <c r="AS227" i="4" s="1"/>
  <c r="AQ303" i="4"/>
  <c r="AW303" i="4" s="1"/>
  <c r="AP335" i="4"/>
  <c r="AV335" i="4" s="1"/>
  <c r="AM392" i="4"/>
  <c r="AS392" i="4" s="1"/>
  <c r="AQ456" i="4"/>
  <c r="AW456" i="4" s="1"/>
  <c r="AP488" i="4"/>
  <c r="AV488" i="4" s="1"/>
  <c r="AM556" i="4"/>
  <c r="AS556" i="4" s="1"/>
  <c r="AL926" i="4"/>
  <c r="AR926" i="4" s="1"/>
  <c r="AM275" i="4"/>
  <c r="AS275" i="4" s="1"/>
  <c r="AM420" i="4"/>
  <c r="AS420" i="4" s="1"/>
  <c r="AL576" i="4"/>
  <c r="AR576" i="4" s="1"/>
  <c r="AL608" i="4"/>
  <c r="AR608" i="4" s="1"/>
  <c r="AL616" i="4"/>
  <c r="AR616" i="4" s="1"/>
  <c r="AL624" i="4"/>
  <c r="AR624" i="4" s="1"/>
  <c r="AQ644" i="4"/>
  <c r="AW644" i="4" s="1"/>
  <c r="AQ652" i="4"/>
  <c r="AW652" i="4" s="1"/>
  <c r="AQ660" i="4"/>
  <c r="AW660" i="4" s="1"/>
  <c r="AQ668" i="4"/>
  <c r="AW668" i="4" s="1"/>
  <c r="AQ676" i="4"/>
  <c r="AW676" i="4" s="1"/>
  <c r="AQ684" i="4"/>
  <c r="AW684" i="4" s="1"/>
  <c r="AQ692" i="4"/>
  <c r="AW692" i="4" s="1"/>
  <c r="AQ700" i="4"/>
  <c r="AW700" i="4" s="1"/>
  <c r="AP753" i="4"/>
  <c r="AV753" i="4" s="1"/>
  <c r="AN753" i="4"/>
  <c r="AT753" i="4" s="1"/>
  <c r="AL689" i="4"/>
  <c r="AR689" i="4" s="1"/>
  <c r="AO689" i="4"/>
  <c r="AU689" i="4" s="1"/>
  <c r="AQ937" i="4"/>
  <c r="AW937" i="4" s="1"/>
  <c r="D450" i="4"/>
  <c r="H450" i="4" s="1"/>
  <c r="K451" i="2" s="1"/>
  <c r="G450" i="4"/>
  <c r="E450" i="4"/>
  <c r="I450" i="4" s="1"/>
  <c r="L451" i="2" s="1"/>
  <c r="F450" i="4"/>
  <c r="J450" i="4" s="1"/>
  <c r="M451" i="2" s="1"/>
  <c r="AN949" i="4"/>
  <c r="AT949" i="4" s="1"/>
  <c r="AP721" i="4"/>
  <c r="AV721" i="4" s="1"/>
  <c r="AM665" i="4"/>
  <c r="AS665" i="4" s="1"/>
  <c r="AQ665" i="4"/>
  <c r="AW665" i="4" s="1"/>
  <c r="AL665" i="4"/>
  <c r="AR665" i="4" s="1"/>
  <c r="AO665" i="4"/>
  <c r="AU665" i="4" s="1"/>
  <c r="AP737" i="4"/>
  <c r="AV737" i="4" s="1"/>
  <c r="AM737" i="4"/>
  <c r="AS737" i="4" s="1"/>
  <c r="AO705" i="4"/>
  <c r="AU705" i="4" s="1"/>
  <c r="AL705" i="4"/>
  <c r="AR705" i="4" s="1"/>
  <c r="AO673" i="4"/>
  <c r="AU673" i="4" s="1"/>
  <c r="AL673" i="4"/>
  <c r="AR673" i="4" s="1"/>
  <c r="AP641" i="4"/>
  <c r="AV641" i="4" s="1"/>
  <c r="AN159" i="4"/>
  <c r="AT159" i="4" s="1"/>
  <c r="E152" i="4"/>
  <c r="I152" i="4" s="1"/>
  <c r="L153" i="2" s="1"/>
  <c r="F415" i="4"/>
  <c r="J415" i="4" s="1"/>
  <c r="M416" i="2" s="1"/>
  <c r="G415" i="4"/>
  <c r="D415" i="4"/>
  <c r="H415" i="4" s="1"/>
  <c r="K416" i="2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K154" i="4"/>
  <c r="F152" i="4"/>
  <c r="J152" i="4" s="1"/>
  <c r="M153" i="2" s="1"/>
  <c r="D238" i="4"/>
  <c r="H238" i="4" s="1"/>
  <c r="K239" i="2" s="1"/>
  <c r="F362" i="4"/>
  <c r="J362" i="4" s="1"/>
  <c r="M363" i="2" s="1"/>
  <c r="D378" i="4"/>
  <c r="H378" i="4" s="1"/>
  <c r="K379" i="2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M321" i="2" s="1"/>
  <c r="F342" i="4"/>
  <c r="J342" i="4" s="1"/>
  <c r="M343" i="2" s="1"/>
  <c r="E90" i="4"/>
  <c r="I90" i="4" s="1"/>
  <c r="L91" i="2" s="1"/>
  <c r="E214" i="4"/>
  <c r="I214" i="4" s="1"/>
  <c r="L215" i="2" s="1"/>
  <c r="D210" i="4"/>
  <c r="H210" i="4" s="1"/>
  <c r="K211" i="2" s="1"/>
  <c r="F338" i="4"/>
  <c r="J338" i="4" s="1"/>
  <c r="M339" i="2" s="1"/>
  <c r="E246" i="4"/>
  <c r="I246" i="4" s="1"/>
  <c r="L247" i="2" s="1"/>
  <c r="F521" i="4"/>
  <c r="J521" i="4" s="1"/>
  <c r="E988" i="4"/>
  <c r="I988" i="4" s="1"/>
  <c r="E996" i="4"/>
  <c r="I996" i="4" s="1"/>
  <c r="E174" i="4"/>
  <c r="I174" i="4" s="1"/>
  <c r="L175" i="2" s="1"/>
  <c r="F270" i="4"/>
  <c r="J270" i="4" s="1"/>
  <c r="M271" i="2" s="1"/>
  <c r="E318" i="4"/>
  <c r="I318" i="4" s="1"/>
  <c r="L319" i="2" s="1"/>
  <c r="E76" i="4"/>
  <c r="I76" i="4" s="1"/>
  <c r="L77" i="2" s="1"/>
  <c r="E282" i="4"/>
  <c r="I282" i="4" s="1"/>
  <c r="L283" i="2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L353" i="2" s="1"/>
  <c r="D190" i="4"/>
  <c r="H190" i="4" s="1"/>
  <c r="K191" i="2" s="1"/>
  <c r="G206" i="4"/>
  <c r="F286" i="4"/>
  <c r="J286" i="4" s="1"/>
  <c r="M287" i="2" s="1"/>
  <c r="D491" i="4"/>
  <c r="H491" i="4" s="1"/>
  <c r="E162" i="4"/>
  <c r="I162" i="4" s="1"/>
  <c r="L163" i="2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L297" i="2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M234" i="2" s="1"/>
  <c r="D233" i="4"/>
  <c r="H233" i="4" s="1"/>
  <c r="K234" i="2" s="1"/>
  <c r="G233" i="4"/>
  <c r="E233" i="4"/>
  <c r="I233" i="4" s="1"/>
  <c r="L234" i="2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K267" i="2" s="1"/>
  <c r="E266" i="4"/>
  <c r="I266" i="4" s="1"/>
  <c r="L267" i="2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K251" i="2" s="1"/>
  <c r="G250" i="4"/>
  <c r="F399" i="4"/>
  <c r="J399" i="4" s="1"/>
  <c r="M400" i="2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K195" i="2" s="1"/>
  <c r="D298" i="4"/>
  <c r="H298" i="4" s="1"/>
  <c r="K299" i="2" s="1"/>
  <c r="G298" i="4"/>
  <c r="D302" i="4"/>
  <c r="H302" i="4" s="1"/>
  <c r="K303" i="2" s="1"/>
  <c r="E302" i="4"/>
  <c r="I302" i="4" s="1"/>
  <c r="L303" i="2" s="1"/>
  <c r="D334" i="4"/>
  <c r="H334" i="4" s="1"/>
  <c r="K335" i="2" s="1"/>
  <c r="G334" i="4"/>
  <c r="G178" i="4"/>
  <c r="E178" i="4"/>
  <c r="I178" i="4" s="1"/>
  <c r="L179" i="2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K315" i="2" s="1"/>
  <c r="G314" i="4"/>
  <c r="F230" i="4"/>
  <c r="J230" i="4" s="1"/>
  <c r="M231" i="2" s="1"/>
  <c r="E230" i="4"/>
  <c r="I230" i="4" s="1"/>
  <c r="L231" i="2" s="1"/>
  <c r="F226" i="4"/>
  <c r="J226" i="4" s="1"/>
  <c r="M227" i="2" s="1"/>
  <c r="E226" i="4"/>
  <c r="I226" i="4" s="1"/>
  <c r="L227" i="2" s="1"/>
  <c r="F938" i="4"/>
  <c r="J938" i="4" s="1"/>
  <c r="E938" i="4"/>
  <c r="I938" i="4" s="1"/>
  <c r="G158" i="4"/>
  <c r="D158" i="4"/>
  <c r="H158" i="4" s="1"/>
  <c r="K159" i="2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L347" i="2" s="1"/>
  <c r="D110" i="4"/>
  <c r="H110" i="4" s="1"/>
  <c r="K111" i="2" s="1"/>
  <c r="E110" i="4"/>
  <c r="I110" i="4" s="1"/>
  <c r="L111" i="2" s="1"/>
  <c r="F164" i="4"/>
  <c r="J164" i="4" s="1"/>
  <c r="M165" i="2" s="1"/>
  <c r="E164" i="4"/>
  <c r="I164" i="4" s="1"/>
  <c r="L165" i="2" s="1"/>
  <c r="G288" i="4"/>
  <c r="E288" i="4"/>
  <c r="I288" i="4" s="1"/>
  <c r="L289" i="2" s="1"/>
  <c r="G264" i="4"/>
  <c r="D264" i="4"/>
  <c r="H264" i="4" s="1"/>
  <c r="K265" i="2" s="1"/>
  <c r="E264" i="4"/>
  <c r="I264" i="4" s="1"/>
  <c r="L265" i="2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K165" i="2" s="1"/>
  <c r="D288" i="4"/>
  <c r="H288" i="4" s="1"/>
  <c r="K289" i="2" s="1"/>
  <c r="G226" i="4"/>
  <c r="G230" i="4"/>
  <c r="D346" i="4"/>
  <c r="H346" i="4" s="1"/>
  <c r="K347" i="2" s="1"/>
  <c r="G555" i="4"/>
  <c r="G553" i="4"/>
  <c r="D447" i="4"/>
  <c r="H447" i="4" s="1"/>
  <c r="K448" i="2" s="1"/>
  <c r="F158" i="4"/>
  <c r="J158" i="4" s="1"/>
  <c r="M159" i="2" s="1"/>
  <c r="E100" i="4"/>
  <c r="I100" i="4" s="1"/>
  <c r="L101" i="2" s="1"/>
  <c r="D467" i="4"/>
  <c r="H467" i="4" s="1"/>
  <c r="D499" i="4"/>
  <c r="H499" i="4" s="1"/>
  <c r="E314" i="4"/>
  <c r="I314" i="4" s="1"/>
  <c r="L315" i="2" s="1"/>
  <c r="E739" i="4"/>
  <c r="I739" i="4" s="1"/>
  <c r="E535" i="4"/>
  <c r="I535" i="4" s="1"/>
  <c r="E924" i="4"/>
  <c r="I924" i="4" s="1"/>
  <c r="E407" i="4"/>
  <c r="I407" i="4" s="1"/>
  <c r="L408" i="2" s="1"/>
  <c r="G451" i="4"/>
  <c r="G302" i="4"/>
  <c r="E475" i="4"/>
  <c r="I475" i="4" s="1"/>
  <c r="F178" i="4"/>
  <c r="J178" i="4" s="1"/>
  <c r="M179" i="2" s="1"/>
  <c r="E298" i="4"/>
  <c r="I298" i="4" s="1"/>
  <c r="L299" i="2" s="1"/>
  <c r="D948" i="4"/>
  <c r="H948" i="4" s="1"/>
  <c r="F525" i="4"/>
  <c r="J525" i="4" s="1"/>
  <c r="F142" i="4"/>
  <c r="J142" i="4" s="1"/>
  <c r="M143" i="2" s="1"/>
  <c r="E142" i="4"/>
  <c r="I142" i="4" s="1"/>
  <c r="L143" i="2" s="1"/>
  <c r="D409" i="4"/>
  <c r="H409" i="4" s="1"/>
  <c r="K410" i="2" s="1"/>
  <c r="F409" i="4"/>
  <c r="J409" i="4" s="1"/>
  <c r="M410" i="2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M138" i="2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L304" i="2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O154" i="4" s="1"/>
  <c r="AU154" i="4" s="1"/>
  <c r="AE96" i="4"/>
  <c r="Z310" i="4"/>
  <c r="AI479" i="4"/>
  <c r="AO479" i="4" s="1"/>
  <c r="AU479" i="4" s="1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G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E423" i="4"/>
  <c r="I423" i="4" s="1"/>
  <c r="L424" i="2" s="1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P274" i="4" s="1"/>
  <c r="AV274" i="4" s="1"/>
  <c r="AE274" i="4"/>
  <c r="AG403" i="4"/>
  <c r="AM403" i="4" s="1"/>
  <c r="AS403" i="4" s="1"/>
  <c r="AC403" i="4"/>
  <c r="AB403" i="4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D137" i="4"/>
  <c r="H137" i="4" s="1"/>
  <c r="K138" i="2" s="1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K367" i="2" s="1"/>
  <c r="E366" i="4"/>
  <c r="I366" i="4" s="1"/>
  <c r="L367" i="2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N202" i="4" l="1"/>
  <c r="AT202" i="4" s="1"/>
  <c r="E721" i="4"/>
  <c r="I721" i="4" s="1"/>
  <c r="G721" i="4"/>
  <c r="D721" i="4"/>
  <c r="H721" i="4" s="1"/>
  <c r="F721" i="4"/>
  <c r="J721" i="4" s="1"/>
  <c r="E753" i="4"/>
  <c r="I753" i="4" s="1"/>
  <c r="G753" i="4"/>
  <c r="D753" i="4"/>
  <c r="H753" i="4" s="1"/>
  <c r="F753" i="4"/>
  <c r="J753" i="4" s="1"/>
  <c r="AN403" i="4"/>
  <c r="AT403" i="4" s="1"/>
  <c r="AO170" i="4"/>
  <c r="AU170" i="4" s="1"/>
  <c r="F439" i="4"/>
  <c r="J439" i="4" s="1"/>
  <c r="M440" i="2" s="1"/>
  <c r="F423" i="4"/>
  <c r="J423" i="4" s="1"/>
  <c r="M424" i="2" s="1"/>
  <c r="E699" i="4"/>
  <c r="I699" i="4" s="1"/>
  <c r="G699" i="4"/>
  <c r="E641" i="4"/>
  <c r="I641" i="4" s="1"/>
  <c r="G641" i="4"/>
  <c r="D641" i="4"/>
  <c r="H641" i="4" s="1"/>
  <c r="F641" i="4"/>
  <c r="J641" i="4" s="1"/>
  <c r="E737" i="4"/>
  <c r="I737" i="4" s="1"/>
  <c r="G737" i="4"/>
  <c r="D737" i="4"/>
  <c r="H737" i="4" s="1"/>
  <c r="F737" i="4"/>
  <c r="J737" i="4" s="1"/>
  <c r="F163" i="4"/>
  <c r="J163" i="4" s="1"/>
  <c r="M164" i="2" s="1"/>
  <c r="AL170" i="4"/>
  <c r="AR170" i="4" s="1"/>
  <c r="AQ306" i="4"/>
  <c r="AW306" i="4" s="1"/>
  <c r="AL463" i="4"/>
  <c r="AR463" i="4" s="1"/>
  <c r="AN278" i="4"/>
  <c r="AT278" i="4" s="1"/>
  <c r="AQ182" i="4"/>
  <c r="AW182" i="4" s="1"/>
  <c r="D673" i="4"/>
  <c r="H673" i="4" s="1"/>
  <c r="F673" i="4"/>
  <c r="J673" i="4" s="1"/>
  <c r="E673" i="4"/>
  <c r="I673" i="4" s="1"/>
  <c r="G673" i="4"/>
  <c r="D705" i="4"/>
  <c r="H705" i="4" s="1"/>
  <c r="F705" i="4"/>
  <c r="J705" i="4" s="1"/>
  <c r="E705" i="4"/>
  <c r="I705" i="4" s="1"/>
  <c r="G705" i="4"/>
  <c r="D689" i="4"/>
  <c r="H689" i="4" s="1"/>
  <c r="F689" i="4"/>
  <c r="J689" i="4" s="1"/>
  <c r="E689" i="4"/>
  <c r="I689" i="4" s="1"/>
  <c r="G689" i="4"/>
  <c r="E665" i="4"/>
  <c r="I665" i="4" s="1"/>
  <c r="G665" i="4"/>
  <c r="D665" i="4"/>
  <c r="H665" i="4" s="1"/>
  <c r="F665" i="4"/>
  <c r="J665" i="4" s="1"/>
  <c r="AL154" i="4"/>
  <c r="AR154" i="4" s="1"/>
  <c r="AQ154" i="4"/>
  <c r="AW154" i="4" s="1"/>
  <c r="AP154" i="4"/>
  <c r="AV154" i="4" s="1"/>
  <c r="E698" i="4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M304" i="2" s="1"/>
  <c r="D163" i="4"/>
  <c r="H163" i="4" s="1"/>
  <c r="K164" i="2" s="1"/>
  <c r="G942" i="4"/>
  <c r="F366" i="4"/>
  <c r="J366" i="4" s="1"/>
  <c r="M367" i="2" s="1"/>
  <c r="E255" i="4"/>
  <c r="I255" i="4" s="1"/>
  <c r="L256" i="2" s="1"/>
  <c r="E137" i="4"/>
  <c r="I137" i="4" s="1"/>
  <c r="L138" i="2" s="1"/>
  <c r="E936" i="4"/>
  <c r="I936" i="4" s="1"/>
  <c r="F360" i="4"/>
  <c r="J360" i="4" s="1"/>
  <c r="M361" i="2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K304" i="2" s="1"/>
  <c r="E163" i="4"/>
  <c r="I163" i="4" s="1"/>
  <c r="L164" i="2" s="1"/>
  <c r="D942" i="4"/>
  <c r="H942" i="4" s="1"/>
  <c r="E408" i="4"/>
  <c r="I408" i="4" s="1"/>
  <c r="L409" i="2" s="1"/>
  <c r="D255" i="4"/>
  <c r="H255" i="4" s="1"/>
  <c r="K256" i="2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I132" i="3" s="1"/>
  <c r="N133" i="2"/>
  <c r="H132" i="3" s="1"/>
  <c r="P133" i="2"/>
  <c r="J132" i="3" s="1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H135" i="3" s="1"/>
  <c r="P136" i="2"/>
  <c r="J135" i="3" s="1"/>
  <c r="O136" i="2"/>
  <c r="I135" i="3" s="1"/>
  <c r="K135" i="3"/>
  <c r="D136" i="3"/>
  <c r="F135" i="3" l="1"/>
  <c r="O137" i="2"/>
  <c r="I136" i="3" s="1"/>
  <c r="N137" i="2"/>
  <c r="H136" i="3" s="1"/>
  <c r="P137" i="2"/>
  <c r="J136" i="3" s="1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I138" i="3" s="1"/>
  <c r="N139" i="2"/>
  <c r="H138" i="3" s="1"/>
  <c r="P139" i="2"/>
  <c r="J138" i="3" s="1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P146" i="2"/>
  <c r="J145" i="3" s="1"/>
  <c r="O146" i="2"/>
  <c r="I145" i="3" s="1"/>
  <c r="H145" i="3"/>
  <c r="K145" i="3"/>
  <c r="D146" i="3"/>
  <c r="F145" i="3" l="1"/>
  <c r="O147" i="2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N149" i="2"/>
  <c r="H148" i="3" s="1"/>
  <c r="P149" i="2"/>
  <c r="J148" i="3" s="1"/>
  <c r="K148" i="3"/>
  <c r="D149" i="3"/>
  <c r="F148" i="3" l="1"/>
  <c r="I148" i="3"/>
  <c r="N150" i="2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I154" i="3" s="1"/>
  <c r="N155" i="2"/>
  <c r="H154" i="3" s="1"/>
  <c r="P155" i="2"/>
  <c r="J154" i="3" s="1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I156" i="3" s="1"/>
  <c r="N157" i="2"/>
  <c r="H156" i="3" s="1"/>
  <c r="P157" i="2"/>
  <c r="J156" i="3" s="1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I162" i="3" s="1"/>
  <c r="N163" i="2"/>
  <c r="H162" i="3" s="1"/>
  <c r="P163" i="2"/>
  <c r="J162" i="3" s="1"/>
  <c r="K162" i="3"/>
  <c r="D163" i="3"/>
  <c r="F162" i="3" l="1"/>
  <c r="N164" i="2"/>
  <c r="H163" i="3" s="1"/>
  <c r="P164" i="2"/>
  <c r="J163" i="3" s="1"/>
  <c r="O164" i="2"/>
  <c r="I163" i="3" s="1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H175" i="3" s="1"/>
  <c r="P176" i="2"/>
  <c r="J175" i="3" s="1"/>
  <c r="O176" i="2"/>
  <c r="I175" i="3" s="1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I180" i="3" s="1"/>
  <c r="N181" i="2"/>
  <c r="H180" i="3" s="1"/>
  <c r="P181" i="2"/>
  <c r="J180" i="3" s="1"/>
  <c r="K180" i="3"/>
  <c r="D181" i="3"/>
  <c r="F180" i="3" l="1"/>
  <c r="N182" i="2"/>
  <c r="H181" i="3" s="1"/>
  <c r="P182" i="2"/>
  <c r="J181" i="3" s="1"/>
  <c r="O182" i="2"/>
  <c r="I181" i="3" s="1"/>
  <c r="K181" i="3"/>
  <c r="D182" i="3"/>
  <c r="F181" i="3" l="1"/>
  <c r="O183" i="2"/>
  <c r="N183" i="2"/>
  <c r="H182" i="3" s="1"/>
  <c r="P183" i="2"/>
  <c r="J182" i="3" s="1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N191" i="2"/>
  <c r="H190" i="3" s="1"/>
  <c r="P191" i="2"/>
  <c r="J190" i="3" s="1"/>
  <c r="I190" i="3"/>
  <c r="K190" i="3"/>
  <c r="D191" i="3"/>
  <c r="F190" i="3" l="1"/>
  <c r="N192" i="2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N205" i="2"/>
  <c r="H204" i="3" s="1"/>
  <c r="P205" i="2"/>
  <c r="J204" i="3" s="1"/>
  <c r="I204" i="3"/>
  <c r="K204" i="3"/>
  <c r="D205" i="3"/>
  <c r="F204" i="3" l="1"/>
  <c r="N206" i="2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I212" i="3" s="1"/>
  <c r="N213" i="2"/>
  <c r="H212" i="3" s="1"/>
  <c r="P213" i="2"/>
  <c r="J212" i="3" s="1"/>
  <c r="K212" i="3"/>
  <c r="D213" i="3"/>
  <c r="F212" i="3" l="1"/>
  <c r="N214" i="2"/>
  <c r="F213" i="3" s="1"/>
  <c r="P214" i="2"/>
  <c r="J213" i="3" s="1"/>
  <c r="O214" i="2"/>
  <c r="I213" i="3" s="1"/>
  <c r="H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H215" i="3" s="1"/>
  <c r="P216" i="2"/>
  <c r="J215" i="3" s="1"/>
  <c r="O216" i="2"/>
  <c r="I215" i="3" s="1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P218" i="2"/>
  <c r="J217" i="3" s="1"/>
  <c r="O218" i="2"/>
  <c r="I217" i="3" s="1"/>
  <c r="K217" i="3"/>
  <c r="D218" i="3"/>
  <c r="F217" i="3" l="1"/>
  <c r="H217" i="3"/>
  <c r="O219" i="2"/>
  <c r="N219" i="2"/>
  <c r="H218" i="3" s="1"/>
  <c r="P219" i="2"/>
  <c r="J218" i="3" s="1"/>
  <c r="I218" i="3"/>
  <c r="K218" i="3"/>
  <c r="D219" i="3"/>
  <c r="F218" i="3" l="1"/>
  <c r="N220" i="2"/>
  <c r="F219" i="3" s="1"/>
  <c r="P220" i="2"/>
  <c r="J219" i="3" s="1"/>
  <c r="O220" i="2"/>
  <c r="I219" i="3" s="1"/>
  <c r="H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H223" i="3" s="1"/>
  <c r="P224" i="2"/>
  <c r="J223" i="3" s="1"/>
  <c r="O224" i="2"/>
  <c r="I223" i="3" s="1"/>
  <c r="K223" i="3"/>
  <c r="D224" i="3"/>
  <c r="F223" i="3" l="1"/>
  <c r="O225" i="2"/>
  <c r="N225" i="2"/>
  <c r="H224" i="3" s="1"/>
  <c r="P225" i="2"/>
  <c r="J224" i="3" s="1"/>
  <c r="K224" i="3"/>
  <c r="D225" i="3"/>
  <c r="F224" i="3" l="1"/>
  <c r="I224" i="3"/>
  <c r="N226" i="2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H229" i="3" s="1"/>
  <c r="P230" i="2"/>
  <c r="J229" i="3" s="1"/>
  <c r="O230" i="2"/>
  <c r="I229" i="3" s="1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N243" i="2"/>
  <c r="H242" i="3" s="1"/>
  <c r="P243" i="2"/>
  <c r="J242" i="3" s="1"/>
  <c r="K242" i="3"/>
  <c r="D243" i="3"/>
  <c r="F242" i="3" l="1"/>
  <c r="I242" i="3"/>
  <c r="N244" i="2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H257" i="3" s="1"/>
  <c r="P258" i="2"/>
  <c r="J257" i="3" s="1"/>
  <c r="O258" i="2"/>
  <c r="I257" i="3" s="1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H259" i="3" s="1"/>
  <c r="P260" i="2"/>
  <c r="J259" i="3" s="1"/>
  <c r="O260" i="2"/>
  <c r="I259" i="3" s="1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N263" i="2"/>
  <c r="H262" i="3" s="1"/>
  <c r="P263" i="2"/>
  <c r="J262" i="3" s="1"/>
  <c r="K262" i="3"/>
  <c r="D263" i="3"/>
  <c r="F262" i="3" l="1"/>
  <c r="I262" i="3"/>
  <c r="N264" i="2"/>
  <c r="P264" i="2"/>
  <c r="J263" i="3" s="1"/>
  <c r="O264" i="2"/>
  <c r="I263" i="3" s="1"/>
  <c r="H263" i="3"/>
  <c r="K263" i="3"/>
  <c r="D264" i="3"/>
  <c r="F263" i="3" l="1"/>
  <c r="O265" i="2"/>
  <c r="N265" i="2"/>
  <c r="H264" i="3" s="1"/>
  <c r="P265" i="2"/>
  <c r="J264" i="3" s="1"/>
  <c r="K264" i="3"/>
  <c r="D265" i="3"/>
  <c r="F264" i="3" l="1"/>
  <c r="I264" i="3"/>
  <c r="N266" i="2"/>
  <c r="P266" i="2"/>
  <c r="J265" i="3" s="1"/>
  <c r="O266" i="2"/>
  <c r="I265" i="3" s="1"/>
  <c r="H265" i="3"/>
  <c r="K265" i="3"/>
  <c r="D266" i="3"/>
  <c r="F265" i="3" l="1"/>
  <c r="O267" i="2"/>
  <c r="N267" i="2"/>
  <c r="H266" i="3" s="1"/>
  <c r="P267" i="2"/>
  <c r="J266" i="3" s="1"/>
  <c r="K266" i="3"/>
  <c r="D267" i="3"/>
  <c r="F266" i="3" l="1"/>
  <c r="I266" i="3"/>
  <c r="N268" i="2"/>
  <c r="P268" i="2"/>
  <c r="J267" i="3" s="1"/>
  <c r="O268" i="2"/>
  <c r="I267" i="3" s="1"/>
  <c r="H267" i="3"/>
  <c r="K267" i="3"/>
  <c r="D268" i="3"/>
  <c r="F267" i="3" l="1"/>
  <c r="O269" i="2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I274" i="3" s="1"/>
  <c r="N275" i="2"/>
  <c r="H274" i="3" s="1"/>
  <c r="P275" i="2"/>
  <c r="J274" i="3" s="1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F280" i="3" s="1"/>
  <c r="N281" i="2"/>
  <c r="H280" i="3" s="1"/>
  <c r="P281" i="2"/>
  <c r="J280" i="3" s="1"/>
  <c r="I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F282" i="3" s="1"/>
  <c r="N283" i="2"/>
  <c r="H282" i="3" s="1"/>
  <c r="P283" i="2"/>
  <c r="J282" i="3" s="1"/>
  <c r="I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F284" i="3" s="1"/>
  <c r="N285" i="2"/>
  <c r="H284" i="3" s="1"/>
  <c r="P285" i="2"/>
  <c r="J284" i="3" s="1"/>
  <c r="I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N289" i="2"/>
  <c r="H288" i="3" s="1"/>
  <c r="P289" i="2"/>
  <c r="J288" i="3" s="1"/>
  <c r="K288" i="3"/>
  <c r="D289" i="3"/>
  <c r="F288" i="3" l="1"/>
  <c r="I288" i="3"/>
  <c r="N290" i="2"/>
  <c r="P290" i="2"/>
  <c r="J289" i="3" s="1"/>
  <c r="O290" i="2"/>
  <c r="I289" i="3" s="1"/>
  <c r="H289" i="3"/>
  <c r="K289" i="3"/>
  <c r="D290" i="3"/>
  <c r="F289" i="3" l="1"/>
  <c r="O291" i="2"/>
  <c r="F290" i="3" s="1"/>
  <c r="N291" i="2"/>
  <c r="H290" i="3" s="1"/>
  <c r="P291" i="2"/>
  <c r="J290" i="3" s="1"/>
  <c r="I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F292" i="3" s="1"/>
  <c r="N293" i="2"/>
  <c r="H292" i="3" s="1"/>
  <c r="P293" i="2"/>
  <c r="J292" i="3" s="1"/>
  <c r="I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F294" i="3" s="1"/>
  <c r="N295" i="2"/>
  <c r="H294" i="3" s="1"/>
  <c r="P295" i="2"/>
  <c r="J294" i="3" s="1"/>
  <c r="I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N297" i="2"/>
  <c r="H296" i="3" s="1"/>
  <c r="P297" i="2"/>
  <c r="J296" i="3" s="1"/>
  <c r="K296" i="3"/>
  <c r="D297" i="3"/>
  <c r="F296" i="3" l="1"/>
  <c r="I296" i="3"/>
  <c r="N298" i="2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F300" i="3" s="1"/>
  <c r="N301" i="2"/>
  <c r="H300" i="3" s="1"/>
  <c r="P301" i="2"/>
  <c r="J300" i="3" s="1"/>
  <c r="I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N307" i="2"/>
  <c r="H306" i="3" s="1"/>
  <c r="P307" i="2"/>
  <c r="J306" i="3" s="1"/>
  <c r="K306" i="3"/>
  <c r="D307" i="3"/>
  <c r="F306" i="3" l="1"/>
  <c r="I306" i="3"/>
  <c r="N308" i="2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N325" i="2"/>
  <c r="H324" i="3" s="1"/>
  <c r="P325" i="2"/>
  <c r="J324" i="3" s="1"/>
  <c r="I324" i="3"/>
  <c r="K324" i="3"/>
  <c r="D325" i="3"/>
  <c r="F324" i="3" l="1"/>
  <c r="N326" i="2"/>
  <c r="P326" i="2"/>
  <c r="J325" i="3" s="1"/>
  <c r="O326" i="2"/>
  <c r="I325" i="3" s="1"/>
  <c r="K325" i="3"/>
  <c r="D326" i="3"/>
  <c r="F325" i="3" l="1"/>
  <c r="H325" i="3"/>
  <c r="O327" i="2"/>
  <c r="N327" i="2"/>
  <c r="H326" i="3" s="1"/>
  <c r="P327" i="2"/>
  <c r="J326" i="3" s="1"/>
  <c r="I326" i="3"/>
  <c r="K326" i="3"/>
  <c r="D327" i="3"/>
  <c r="F326" i="3" l="1"/>
  <c r="N328" i="2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N331" i="2"/>
  <c r="H330" i="3" s="1"/>
  <c r="P331" i="2"/>
  <c r="J330" i="3" s="1"/>
  <c r="I330" i="3"/>
  <c r="K330" i="3"/>
  <c r="D331" i="3"/>
  <c r="F330" i="3" l="1"/>
  <c r="N332" i="2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<sst xmlns="http://schemas.openxmlformats.org/spreadsheetml/2006/main" count="1067" uniqueCount="415">
  <si>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</si>
  <si>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</si>
  <si>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</si>
  <si>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</si>
  <si>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</si>
  <si>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</si>
  <si>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</si>
  <si>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</si>
  <si>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</si>
  <si>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</si>
  <si>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</si>
  <si>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</si>
  <si>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</si>
  <si>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</si>
  <si>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</si>
  <si>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</si>
  <si>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</si>
  <si>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</si>
  <si>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</si>
  <si>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</si>
  <si>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</si>
  <si>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</si>
  <si>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</si>
  <si>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</si>
  <si>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</si>
  <si>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</si>
  <si>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</si>
  <si>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</si>
  <si>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</si>
  <si>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</si>
  <si>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</si>
  <si>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</si>
  <si>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</si>
  <si>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</si>
  <si>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</si>
  <si>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</si>
  <si>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</si>
  <si>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</si>
  <si>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</si>
  <si>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</si>
  <si>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</si>
  <si>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</si>
  <si>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</si>
  <si>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</si>
  <si>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</si>
  <si>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</si>
  <si>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</si>
  <si>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</si>
  <si>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</si>
  <si>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</si>
  <si>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</si>
  <si>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</si>
  <si>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</si>
  <si>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</si>
  <si>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</si>
  <si>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</si>
  <si>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</si>
  <si>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</si>
  <si>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</si>
  <si>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</si>
  <si>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</si>
  <si>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</si>
  <si>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</si>
  <si>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</si>
  <si>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</si>
  <si>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</si>
  <si>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</si>
  <si>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</si>
  <si>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</si>
  <si>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</si>
  <si>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</si>
  <si>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</si>
  <si>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</si>
  <si>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</si>
  <si>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</si>
  <si>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</si>
  <si>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</si>
  <si>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</si>
  <si>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</si>
  <si>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</si>
  <si>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</si>
  <si>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</si>
  <si>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</si>
  <si>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</si>
  <si>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</si>
  <si>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</si>
  <si>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</si>
  <si>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</si>
  <si>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</si>
  <si>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</si>
  <si>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</si>
  <si>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</si>
  <si>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</si>
  <si>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</si>
  <si>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</si>
  <si>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</si>
  <si>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</si>
  <si>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</si>
  <si>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</si>
  <si>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</si>
  <si>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</si>
  <si>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</si>
  <si>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</si>
  <si>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</si>
  <si>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</si>
  <si>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</si>
  <si>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</si>
  <si>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</si>
  <si>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</si>
  <si>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</si>
  <si>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</si>
  <si>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</si>
  <si>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</si>
  <si>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</si>
  <si>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</si>
  <si>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</si>
  <si>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</si>
  <si>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</si>
  <si>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</si>
  <si>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</si>
  <si>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</si>
  <si>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</si>
  <si>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</si>
  <si>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</si>
  <si>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</si>
  <si>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</si>
  <si>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</si>
  <si>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</si>
  <si>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</si>
  <si>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</si>
  <si>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</si>
  <si>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</si>
  <si>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</si>
  <si>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</si>
  <si>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</si>
  <si>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</si>
  <si>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</si>
  <si>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</si>
  <si>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</si>
  <si>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</si>
  <si>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</si>
  <si>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</si>
  <si>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</si>
  <si>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</si>
  <si>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</si>
  <si>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</si>
  <si>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</si>
  <si>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</si>
  <si>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</si>
  <si>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</si>
  <si>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</si>
  <si>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</si>
  <si>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</si>
  <si>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</si>
  <si>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</si>
  <si>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</si>
  <si>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</si>
  <si>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</si>
  <si>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</si>
  <si>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</si>
  <si>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</si>
  <si>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</si>
  <si>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</si>
  <si>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</si>
  <si>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</si>
  <si>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</si>
  <si>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</si>
  <si>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</si>
  <si>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</si>
  <si>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</si>
  <si>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</si>
  <si>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</si>
  <si>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</si>
  <si>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</si>
  <si>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</si>
  <si>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</si>
  <si>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</si>
  <si>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</si>
  <si>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</si>
  <si>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</si>
  <si>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</si>
  <si>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</si>
  <si>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</si>
  <si>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</si>
  <si>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</si>
  <si>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</si>
  <si>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</si>
  <si>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</si>
  <si>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</si>
  <si>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</si>
  <si>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</si>
  <si>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</si>
  <si>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Valencia</t>
  </si>
  <si>
    <t>Nurnberg</t>
  </si>
  <si>
    <t>Osnabruck</t>
  </si>
  <si>
    <t>Marseille</t>
  </si>
  <si>
    <t>Amiens</t>
  </si>
  <si>
    <t>Le havre</t>
  </si>
  <si>
    <t>Auxerre</t>
  </si>
  <si>
    <t>Niort</t>
  </si>
  <si>
    <t>Nancy</t>
  </si>
  <si>
    <t>Clermont</t>
  </si>
  <si>
    <t>Sochaux</t>
  </si>
  <si>
    <t>Troyes</t>
  </si>
  <si>
    <t>Chambly</t>
  </si>
  <si>
    <t>Le mans</t>
  </si>
  <si>
    <t>Grenoble</t>
  </si>
  <si>
    <t>Valenciennes</t>
  </si>
  <si>
    <t>Chateroux</t>
  </si>
  <si>
    <t>Caen</t>
  </si>
  <si>
    <t>Man city</t>
  </si>
  <si>
    <t>West ham</t>
  </si>
  <si>
    <t>Cadiz</t>
  </si>
  <si>
    <t>Rodez</t>
  </si>
  <si>
    <t>Guingamp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</si>
  <si>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</si>
  <si>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</si>
  <si>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</si>
  <si>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</si>
  <si>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</si>
  <si>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</si>
  <si>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</si>
  <si>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</si>
  <si>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</si>
  <si>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</si>
  <si>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</si>
  <si>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</si>
  <si>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</si>
  <si>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</si>
  <si>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</si>
  <si>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</si>
  <si>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</si>
  <si>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</si>
  <si>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</si>
  <si>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</si>
  <si>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</si>
  <si>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</si>
  <si>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</si>
  <si>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</si>
  <si>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</si>
  <si>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</si>
  <si>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</si>
  <si>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</si>
  <si>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</si>
  <si>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</si>
  <si>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</si>
  <si>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</si>
  <si>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</si>
  <si>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</si>
  <si>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</si>
  <si>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</si>
  <si>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</si>
  <si>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</si>
  <si>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</si>
  <si>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</si>
  <si>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</si>
  <si>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</si>
  <si>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</si>
  <si>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</si>
  <si>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</si>
  <si>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</si>
  <si>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</si>
  <si>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</si>
  <si>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</si>
  <si>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</si>
  <si>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</si>
  <si>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</si>
  <si>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</si>
  <si>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N1</t>
  </si>
  <si>
    <t>For sittad</t>
  </si>
  <si>
    <t>Zwolle</t>
  </si>
  <si>
    <t>Birmingham</t>
  </si>
  <si>
    <t>Shefield weds</t>
  </si>
  <si>
    <t>Wigan</t>
  </si>
  <si>
    <t>Eibar</t>
  </si>
  <si>
    <t>Elche</t>
  </si>
  <si>
    <t>Parma</t>
  </si>
  <si>
    <t>Spal</t>
  </si>
  <si>
    <t>Stuttgart</t>
  </si>
  <si>
    <t>Bielefield</t>
  </si>
  <si>
    <t>Alaves</t>
  </si>
  <si>
    <t>2-6</t>
  </si>
  <si>
    <t>5-0</t>
  </si>
  <si>
    <t>Millwall</t>
  </si>
  <si>
    <t>Bristo Rovs</t>
  </si>
  <si>
    <t>Sociedad</t>
  </si>
  <si>
    <t>Mgladbach</t>
  </si>
  <si>
    <t>FC Koln</t>
  </si>
  <si>
    <t>Santander</t>
  </si>
  <si>
    <t>Paderborn</t>
  </si>
  <si>
    <t>Dusseldford</t>
  </si>
  <si>
    <t>Lyon</t>
  </si>
  <si>
    <t>Reims</t>
  </si>
  <si>
    <t>Ajaccio</t>
  </si>
  <si>
    <t>Hamburg</t>
  </si>
  <si>
    <t>Hertha</t>
  </si>
  <si>
    <t>darmstadt</t>
  </si>
  <si>
    <t>pauli</t>
  </si>
  <si>
    <t>Hoffenheim</t>
  </si>
  <si>
    <t>RB Leipzig</t>
  </si>
  <si>
    <t>Fortuna Dusseldorf</t>
  </si>
  <si>
    <t>Dortmund</t>
  </si>
  <si>
    <t>Ein Frankfurt</t>
  </si>
  <si>
    <t>Werder Bremen</t>
  </si>
  <si>
    <t>Freiburg</t>
  </si>
  <si>
    <t>Bayern Munich</t>
  </si>
  <si>
    <t>M'gladbach</t>
  </si>
  <si>
    <t>Schalke 04</t>
  </si>
  <si>
    <t>Dresden</t>
  </si>
  <si>
    <t>Sandhausen</t>
  </si>
  <si>
    <t>Bielefeld</t>
  </si>
  <si>
    <t>Heidenheim</t>
  </si>
  <si>
    <t>Regensburg</t>
  </si>
  <si>
    <t>Holstein Kiel</t>
  </si>
  <si>
    <t>Greuther Furth</t>
  </si>
  <si>
    <t>Bochum</t>
  </si>
  <si>
    <t>Darmstadt</t>
  </si>
  <si>
    <t>Karlsruhe</t>
  </si>
  <si>
    <t>St Pauli</t>
  </si>
  <si>
    <t>Erzgebirge Aue</t>
  </si>
  <si>
    <t>Volos NFC</t>
  </si>
  <si>
    <t>Xanthi</t>
  </si>
  <si>
    <t>Atromitos</t>
  </si>
  <si>
    <t>Lamia</t>
  </si>
  <si>
    <t>Panathinaikos</t>
  </si>
  <si>
    <t>PAOK</t>
  </si>
  <si>
    <t>OFI Crete</t>
  </si>
  <si>
    <t>AEK</t>
  </si>
  <si>
    <t>Olympiakos</t>
  </si>
  <si>
    <t>Aris</t>
  </si>
  <si>
    <t>Asteras Tripolis</t>
  </si>
  <si>
    <t>Panionios</t>
  </si>
  <si>
    <t>Panetolikos</t>
  </si>
  <si>
    <t>Larisa</t>
  </si>
  <si>
    <t>Belenenses</t>
  </si>
  <si>
    <t>Guimaraes</t>
  </si>
  <si>
    <t>Tondela</t>
  </si>
  <si>
    <t>Aves</t>
  </si>
  <si>
    <t>Rio Ave</t>
  </si>
  <si>
    <t>Sp Lisbon</t>
  </si>
  <si>
    <t>Pacos Ferreira</t>
  </si>
  <si>
    <t>Sp Braga</t>
  </si>
  <si>
    <t>Boavista</t>
  </si>
  <si>
    <t>Levante</t>
  </si>
  <si>
    <t>Celta</t>
  </si>
  <si>
    <t>Villarreal</t>
  </si>
  <si>
    <t>Leganes</t>
  </si>
  <si>
    <t>Ath Bilbao</t>
  </si>
  <si>
    <t>Ath Madrid</t>
  </si>
  <si>
    <t>Real Madrid</t>
  </si>
  <si>
    <t>Extremadura UD</t>
  </si>
  <si>
    <t>Fuenlabrada</t>
  </si>
  <si>
    <t>Tenerife</t>
  </si>
  <si>
    <t>Malaga</t>
  </si>
  <si>
    <t>Ponferradina</t>
  </si>
  <si>
    <t>Las Palmas</t>
  </si>
  <si>
    <t>Girona</t>
  </si>
  <si>
    <t>Alcorcon</t>
  </si>
  <si>
    <t>La Coruna</t>
  </si>
  <si>
    <t>Sp Gijon</t>
  </si>
  <si>
    <t>Mirandes</t>
  </si>
  <si>
    <t>Numancia</t>
  </si>
  <si>
    <t>Albacete</t>
  </si>
  <si>
    <t>Almeria</t>
  </si>
  <si>
    <t>Fenerbahce</t>
  </si>
  <si>
    <t>Kayserispor</t>
  </si>
  <si>
    <t>Goztep</t>
  </si>
  <si>
    <t>Trabzonspor</t>
  </si>
  <si>
    <t>Buyuksehyr</t>
  </si>
  <si>
    <t>Alanyaspor</t>
  </si>
  <si>
    <t>Besiktas</t>
  </si>
  <si>
    <t>Antalyaspor</t>
  </si>
  <si>
    <t>Yeni Malatyaspor</t>
  </si>
  <si>
    <t>Kasimpasa</t>
  </si>
  <si>
    <t>Genclerbirligi</t>
  </si>
  <si>
    <t>Konyaspor</t>
  </si>
  <si>
    <t>Gaziantep</t>
  </si>
  <si>
    <t>Ankaragucu</t>
  </si>
  <si>
    <t>Rizespor</t>
  </si>
  <si>
    <t>Galatasaray</t>
  </si>
  <si>
    <t>Sivasspor</t>
  </si>
  <si>
    <t>Denizlispor</t>
  </si>
  <si>
    <t>Aston Villa</t>
  </si>
  <si>
    <t>Sheffield United</t>
  </si>
  <si>
    <t>Man City</t>
  </si>
  <si>
    <t>Arsenal</t>
  </si>
  <si>
    <t>Ascoli</t>
  </si>
  <si>
    <t>Cremonese</t>
  </si>
  <si>
    <t>Maritimo</t>
  </si>
  <si>
    <t>Gil Vicente</t>
  </si>
  <si>
    <t>Santa Clara</t>
  </si>
  <si>
    <t>Portimonense</t>
  </si>
  <si>
    <t>Setubal</t>
  </si>
  <si>
    <t>Famalicao</t>
  </si>
  <si>
    <t>Leicester</t>
  </si>
  <si>
    <t>Brighton</t>
  </si>
  <si>
    <t>West Ham</t>
  </si>
  <si>
    <t>Man United</t>
  </si>
  <si>
    <t>Newcastle</t>
  </si>
  <si>
    <t>Norwich</t>
  </si>
  <si>
    <t>Everton</t>
  </si>
  <si>
    <t>Bournemouth</t>
  </si>
  <si>
    <t>Liverpool</t>
  </si>
  <si>
    <t>Crystal Palace</t>
  </si>
  <si>
    <t>Burnley</t>
  </si>
  <si>
    <t>Watford</t>
  </si>
  <si>
    <t>Southampton</t>
  </si>
  <si>
    <t>Cagliari</t>
  </si>
  <si>
    <t>Verona</t>
  </si>
  <si>
    <t>Torino</t>
  </si>
  <si>
    <t>Udinese</t>
  </si>
  <si>
    <t>Inter</t>
  </si>
  <si>
    <t>Sassuolo</t>
  </si>
  <si>
    <t>Atalanta</t>
  </si>
  <si>
    <t>Sampdoria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</si>
</sst>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2" fontId="1" fillId="3" borderId="0" xfId="0" applyNumberFormat="1" applyFont="1" applyFill="1" applyAlignme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49" fontId="1" fillId="3" borderId="0" xfId="0" applyNumberFormat="1" applyFont="1" applyFill="1" applyAlignment="1">
      <alignment horizontal="center"/>
    </xf>
    <xf numFmtId="0" fontId="1" fillId="3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1.0860880581738177</v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1.0499512641407924</v>
      </c>
      <c r="F132" s="6">
        <f>IF('Log_working_3-way'!D132="","",1/'True_Odds_Calculator_3-way'!N133+1/'True_Odds_Calculator_3-way'!O133+1/'True_Odds_Calculator_3-way'!P133-1)</f>
        <v>4.1588954502458364E-13</v>
      </c>
      <c r="H132" s="6">
        <f>IF('Log_working_3-way'!$D132="","",'True_Odds_Calculator_3-way'!N133/'True_Odds_Calculator_3-way'!A133-1)</f>
        <v>4.6937968394283214E-2</v>
      </c>
      <c r="I132" s="6">
        <f>IF('Log_working_3-way'!$D132="","",'True_Odds_Calculator_3-way'!O133/'True_Odds_Calculator_3-way'!B133-1)</f>
        <v>5.8887646466473154E-2</v>
      </c>
      <c r="J132" s="6">
        <f>IF('Log_working_3-way'!$D132="","",'True_Odds_Calculator_3-way'!P133/'True_Odds_Calculator_3-way'!C133-1)</f>
        <v>5.5969252563873084E-2</v>
      </c>
      <c r="K132" s="6">
        <f>IF('Log_working_3-way'!$D132="","",1/'True_Odds_Calculator_3-way'!A133+1/'True_Odds_Calculator_3-way'!B133+1/'True_Odds_Calculator_3-way'!C133-1)</f>
        <v>5.3402208348714009E-2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1.0520918878695804</v>
      </c>
      <c r="F133" s="6">
        <f>IF('Log_working_3-way'!D133="","",1/'True_Odds_Calculator_3-way'!N134+1/'True_Odds_Calculator_3-way'!O134+1/'True_Odds_Calculator_3-way'!P134-1)</f>
        <v>7.1520567246352584E-13</v>
      </c>
      <c r="H133" s="6">
        <f>IF('Log_working_3-way'!$D133="","",'True_Odds_Calculator_3-way'!N134/'True_Odds_Calculator_3-way'!A134-1)</f>
        <v>3.6496454706045345E-2</v>
      </c>
      <c r="I133" s="6">
        <f>IF('Log_working_3-way'!$D133="","",'True_Odds_Calculator_3-way'!O134/'True_Odds_Calculator_3-way'!B134-1)</f>
        <v>6.931136877312305E-2</v>
      </c>
      <c r="J133" s="6">
        <f>IF('Log_working_3-way'!$D133="","",'True_Odds_Calculator_3-way'!P134/'True_Odds_Calculator_3-way'!C134-1)</f>
        <v>6.9618314134826997E-2</v>
      </c>
      <c r="K133" s="6">
        <f>IF('Log_working_3-way'!$D133="","",1/'True_Odds_Calculator_3-way'!A134+1/'True_Odds_Calculator_3-way'!B134+1/'True_Odds_Calculator_3-way'!C134-1)</f>
        <v>5.3480931461996839E-2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1.0621330366616113</v>
      </c>
      <c r="F134" s="6">
        <f>IF('Log_working_3-way'!D134="","",1/'True_Odds_Calculator_3-way'!N135+1/'True_Odds_Calculator_3-way'!O135+1/'True_Odds_Calculator_3-way'!P135-1)</f>
        <v>5.5471183202371321E-12</v>
      </c>
      <c r="H134" s="6">
        <f>IF('Log_working_3-way'!$D134="","",'True_Odds_Calculator_3-way'!N135/'True_Odds_Calculator_3-way'!A135-1)</f>
        <v>2.760423725268546E-2</v>
      </c>
      <c r="I134" s="6">
        <f>IF('Log_working_3-way'!$D134="","",'True_Odds_Calculator_3-way'!O135/'True_Odds_Calculator_3-way'!B135-1)</f>
        <v>8.9613704535900451E-2</v>
      </c>
      <c r="J134" s="6">
        <f>IF('Log_working_3-way'!$D134="","",'True_Odds_Calculator_3-way'!P135/'True_Odds_Calculator_3-way'!C135-1)</f>
        <v>0.12115447744703278</v>
      </c>
      <c r="K134" s="6">
        <f>IF('Log_working_3-way'!$D134="","",1/'True_Odds_Calculator_3-way'!A135+1/'True_Odds_Calculator_3-way'!B135+1/'True_Odds_Calculator_3-way'!C135-1)</f>
        <v>5.5147730459774502E-2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1.051276209028448</v>
      </c>
      <c r="F135" s="6">
        <f>IF('Log_working_3-way'!D135="","",1/'True_Odds_Calculator_3-way'!N136+1/'True_Odds_Calculator_3-way'!O136+1/'True_Odds_Calculator_3-way'!P136-1)</f>
        <v>5.8131277569373196E-13</v>
      </c>
      <c r="H135" s="6">
        <f>IF('Log_working_3-way'!$D135="","",'True_Odds_Calculator_3-way'!N136/'True_Odds_Calculator_3-way'!A136-1)</f>
        <v>3.9682424697330854E-2</v>
      </c>
      <c r="I135" s="6">
        <f>IF('Log_working_3-way'!$D135="","",'True_Odds_Calculator_3-way'!O136/'True_Odds_Calculator_3-way'!B136-1)</f>
        <v>5.7859092538264711E-2</v>
      </c>
      <c r="J135" s="6">
        <f>IF('Log_working_3-way'!$D135="","",'True_Odds_Calculator_3-way'!P136/'True_Odds_Calculator_3-way'!C136-1)</f>
        <v>7.3395399989410137E-2</v>
      </c>
      <c r="K135" s="6">
        <f>IF('Log_working_3-way'!$D135="","",1/'True_Odds_Calculator_3-way'!A136+1/'True_Odds_Calculator_3-way'!B136+1/'True_Odds_Calculator_3-way'!C136-1)</f>
        <v>5.3310891775126823E-2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1.0472301214304205</v>
      </c>
      <c r="F136" s="6">
        <f>IF('Log_working_3-way'!D136="","",1/'True_Odds_Calculator_3-way'!N137+1/'True_Odds_Calculator_3-way'!O137+1/'True_Odds_Calculator_3-way'!P137-1)</f>
        <v>2.6645352591003757E-13</v>
      </c>
      <c r="H136" s="6">
        <f>IF('Log_working_3-way'!$D136="","",'True_Odds_Calculator_3-way'!N137/'True_Odds_Calculator_3-way'!A137-1)</f>
        <v>5.3752441330076506E-2</v>
      </c>
      <c r="I136" s="6">
        <f>IF('Log_working_3-way'!$D136="","",'True_Odds_Calculator_3-way'!O137/'True_Odds_Calculator_3-way'!B137-1)</f>
        <v>4.9386238738998056E-2</v>
      </c>
      <c r="J136" s="6">
        <f>IF('Log_working_3-way'!$D136="","",'True_Odds_Calculator_3-way'!P137/'True_Odds_Calculator_3-way'!C137-1)</f>
        <v>4.9386238738998056E-2</v>
      </c>
      <c r="K136" s="6">
        <f>IF('Log_working_3-way'!$D136="","",1/'True_Odds_Calculator_3-way'!A137+1/'True_Odds_Calculator_3-way'!B137+1/'True_Odds_Calculator_3-way'!C137-1)</f>
        <v>5.0753724021050939E-2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1.0540826686270695</v>
      </c>
      <c r="F137" s="6">
        <f>IF('Log_working_3-way'!D137="","",1/'True_Odds_Calculator_3-way'!N138+1/'True_Odds_Calculator_3-way'!O138+1/'True_Odds_Calculator_3-way'!P138-1)</f>
        <v>1.0436096431476471E-12</v>
      </c>
      <c r="H137" s="6">
        <f>IF('Log_working_3-way'!$D137="","",'True_Odds_Calculator_3-way'!N138/'True_Odds_Calculator_3-way'!A138-1)</f>
        <v>3.546987262021184E-2</v>
      </c>
      <c r="I137" s="6">
        <f>IF('Log_working_3-way'!$D137="","",'True_Odds_Calculator_3-way'!O138/'True_Odds_Calculator_3-way'!B138-1)</f>
        <v>6.4202833457631003E-2</v>
      </c>
      <c r="J137" s="6">
        <f>IF('Log_working_3-way'!$D137="","",'True_Odds_Calculator_3-way'!P138/'True_Odds_Calculator_3-way'!C138-1)</f>
        <v>8.7298642307819252E-2</v>
      </c>
      <c r="K137" s="6">
        <f>IF('Log_working_3-way'!$D137="","",1/'True_Odds_Calculator_3-way'!A138+1/'True_Odds_Calculator_3-way'!B138+1/'True_Odds_Calculator_3-way'!C138-1)</f>
        <v>5.4156036851439993E-2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1.0543763833377051</v>
      </c>
      <c r="F138" s="6">
        <f>IF('Log_working_3-way'!D138="","",1/'True_Odds_Calculator_3-way'!N139+1/'True_Odds_Calculator_3-way'!O139+1/'True_Odds_Calculator_3-way'!P139-1)</f>
        <v>1.1513012765362873E-12</v>
      </c>
      <c r="H138" s="6">
        <f>IF('Log_working_3-way'!$D138="","",'True_Odds_Calculator_3-way'!N139/'True_Odds_Calculator_3-way'!A139-1)</f>
        <v>3.4199441146694598E-2</v>
      </c>
      <c r="I138" s="6">
        <f>IF('Log_working_3-way'!$D138="","",'True_Odds_Calculator_3-way'!O139/'True_Odds_Calculator_3-way'!B139-1)</f>
        <v>6.4836696398777427E-2</v>
      </c>
      <c r="J138" s="6">
        <f>IF('Log_working_3-way'!$D138="","",'True_Odds_Calculator_3-way'!P139/'True_Odds_Calculator_3-way'!C139-1)</f>
        <v>9.1459086846428228E-2</v>
      </c>
      <c r="K138" s="6">
        <f>IF('Log_working_3-way'!$D138="","",1/'True_Odds_Calculator_3-way'!A139+1/'True_Odds_Calculator_3-way'!B139+1/'True_Odds_Calculator_3-way'!C139-1)</f>
        <v>5.3753733369535706E-2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1.0504694554957863</v>
      </c>
      <c r="F139" s="6">
        <f>IF('Log_working_3-way'!D139="","",1/'True_Odds_Calculator_3-way'!N140+1/'True_Odds_Calculator_3-way'!O140+1/'True_Odds_Calculator_3-way'!P140-1)</f>
        <v>4.5141668181258865E-13</v>
      </c>
      <c r="H139" s="6">
        <f>IF('Log_working_3-way'!$D139="","",'True_Odds_Calculator_3-way'!N140/'True_Odds_Calculator_3-way'!A140-1)</f>
        <v>4.7012599246336606E-2</v>
      </c>
      <c r="I139" s="6">
        <f>IF('Log_working_3-way'!$D139="","",'True_Odds_Calculator_3-way'!O140/'True_Odds_Calculator_3-way'!B140-1)</f>
        <v>5.6116095223819107E-2</v>
      </c>
      <c r="J139" s="6">
        <f>IF('Log_working_3-way'!$D139="","",'True_Odds_Calculator_3-way'!P140/'True_Odds_Calculator_3-way'!C140-1)</f>
        <v>6.0460860857004306E-2</v>
      </c>
      <c r="K139" s="6">
        <f>IF('Log_working_3-way'!$D139="","",1/'True_Odds_Calculator_3-way'!A140+1/'True_Odds_Calculator_3-way'!B140+1/'True_Odds_Calculator_3-way'!C140-1)</f>
        <v>5.3897537768986759E-2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1.0510856368705499</v>
      </c>
      <c r="F140" s="6">
        <f>IF('Log_working_3-way'!D140="","",1/'True_Odds_Calculator_3-way'!N141+1/'True_Odds_Calculator_3-way'!O141+1/'True_Odds_Calculator_3-way'!P141-1)</f>
        <v>5.844214001626824E-13</v>
      </c>
      <c r="H140" s="6">
        <f>IF('Log_working_3-way'!$D140="","",'True_Odds_Calculator_3-way'!N141/'True_Odds_Calculator_3-way'!A141-1)</f>
        <v>3.8376562352044452E-2</v>
      </c>
      <c r="I140" s="6">
        <f>IF('Log_working_3-way'!$D140="","",'True_Odds_Calculator_3-way'!O141/'True_Odds_Calculator_3-way'!B141-1)</f>
        <v>5.7094181325541227E-2</v>
      </c>
      <c r="J140" s="6">
        <f>IF('Log_working_3-way'!$D140="","",'True_Odds_Calculator_3-way'!P141/'True_Odds_Calculator_3-way'!C141-1)</f>
        <v>7.6327619522018164E-2</v>
      </c>
      <c r="K140" s="6">
        <f>IF('Log_working_3-way'!$D140="","",1/'True_Odds_Calculator_3-way'!A141+1/'True_Odds_Calculator_3-way'!B141+1/'True_Odds_Calculator_3-way'!C141-1)</f>
        <v>5.2703852327969702E-2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1.0492326089926185</v>
      </c>
      <c r="F141" s="6">
        <f>IF('Log_working_3-way'!D141="","",1/'True_Odds_Calculator_3-way'!N142+1/'True_Odds_Calculator_3-way'!O142+1/'True_Odds_Calculator_3-way'!P142-1)</f>
        <v>3.659295089164516E-13</v>
      </c>
      <c r="H141" s="6">
        <f>IF('Log_working_3-way'!$D141="","",'True_Odds_Calculator_3-way'!N142/'True_Odds_Calculator_3-way'!A142-1)</f>
        <v>5.660663388509124E-2</v>
      </c>
      <c r="I141" s="6">
        <f>IF('Log_working_3-way'!$D141="","",'True_Odds_Calculator_3-way'!O142/'True_Odds_Calculator_3-way'!B142-1)</f>
        <v>5.2292774783816887E-2</v>
      </c>
      <c r="J141" s="6">
        <f>IF('Log_working_3-way'!$D141="","",'True_Odds_Calculator_3-way'!P142/'True_Odds_Calculator_3-way'!C142-1)</f>
        <v>5.0039082486407427E-2</v>
      </c>
      <c r="K141" s="6">
        <f>IF('Log_working_3-way'!$D141="","",1/'True_Odds_Calculator_3-way'!A142+1/'True_Odds_Calculator_3-way'!B142+1/'True_Odds_Calculator_3-way'!C142-1)</f>
        <v>5.2830903290189468E-2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1.049991034083432</v>
      </c>
      <c r="F142" s="6">
        <f>IF('Log_working_3-way'!D142="","",1/'True_Odds_Calculator_3-way'!N143+1/'True_Odds_Calculator_3-way'!O143+1/'True_Odds_Calculator_3-way'!P143-1)</f>
        <v>4.2388315080188477E-13</v>
      </c>
      <c r="H142" s="6">
        <f>IF('Log_working_3-way'!$D142="","",'True_Odds_Calculator_3-way'!N143/'True_Odds_Calculator_3-way'!A143-1)</f>
        <v>5.903682049000758E-2</v>
      </c>
      <c r="I142" s="6">
        <f>IF('Log_working_3-way'!$D142="","",'True_Odds_Calculator_3-way'!O143/'True_Odds_Calculator_3-way'!B143-1)</f>
        <v>5.7847722850393524E-2</v>
      </c>
      <c r="J142" s="6">
        <f>IF('Log_working_3-way'!$D142="","",'True_Odds_Calculator_3-way'!P143/'True_Odds_Calculator_3-way'!C143-1)</f>
        <v>4.5429420869153025E-2</v>
      </c>
      <c r="K142" s="6">
        <f>IF('Log_working_3-way'!$D142="","",1/'True_Odds_Calculator_3-way'!A143+1/'True_Odds_Calculator_3-way'!B143+1/'True_Odds_Calculator_3-way'!C143-1)</f>
        <v>5.3319852661958045E-2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1.0497689116179965</v>
      </c>
      <c r="F143" s="6">
        <f>IF('Log_working_3-way'!D143="","",1/'True_Odds_Calculator_3-way'!N144+1/'True_Odds_Calculator_3-way'!O144+1/'True_Odds_Calculator_3-way'!P144-1)</f>
        <v>4.1389114358025836E-13</v>
      </c>
      <c r="H143" s="6">
        <f>IF('Log_working_3-way'!$D143="","",'True_Odds_Calculator_3-way'!N144/'True_Odds_Calculator_3-way'!A144-1)</f>
        <v>4.5180273968978391E-2</v>
      </c>
      <c r="I143" s="6">
        <f>IF('Log_working_3-way'!$D143="","",'True_Odds_Calculator_3-way'!O144/'True_Odds_Calculator_3-way'!B144-1)</f>
        <v>6.3109252833077889E-2</v>
      </c>
      <c r="J143" s="6">
        <f>IF('Log_working_3-way'!$D143="","",'True_Odds_Calculator_3-way'!P144/'True_Odds_Calculator_3-way'!C144-1)</f>
        <v>5.3781561188644966E-2</v>
      </c>
      <c r="K143" s="6">
        <f>IF('Log_working_3-way'!$D143="","",1/'True_Odds_Calculator_3-way'!A144+1/'True_Odds_Calculator_3-way'!B144+1/'True_Odds_Calculator_3-way'!C144-1)</f>
        <v>5.296043417962526E-2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1.0510371271354171</v>
      </c>
      <c r="F144" s="6">
        <f>IF('Log_working_3-way'!D144="","",1/'True_Odds_Calculator_3-way'!N145+1/'True_Odds_Calculator_3-way'!O145+1/'True_Odds_Calculator_3-way'!P145-1)</f>
        <v>5.7087667926225549E-13</v>
      </c>
      <c r="H144" s="6">
        <f>IF('Log_working_3-way'!$D144="","",'True_Odds_Calculator_3-way'!N145/'True_Odds_Calculator_3-way'!A145-1)</f>
        <v>6.4449732236877777E-2</v>
      </c>
      <c r="I144" s="6">
        <f>IF('Log_working_3-way'!$D144="","",'True_Odds_Calculator_3-way'!O145/'True_Odds_Calculator_3-way'!B145-1)</f>
        <v>6.725598380204123E-2</v>
      </c>
      <c r="J144" s="6">
        <f>IF('Log_working_3-way'!$D144="","",'True_Odds_Calculator_3-way'!P145/'True_Odds_Calculator_3-way'!C145-1)</f>
        <v>3.8212507342982871E-2</v>
      </c>
      <c r="K144" s="6">
        <f>IF('Log_working_3-way'!$D144="","",1/'True_Odds_Calculator_3-way'!A145+1/'True_Odds_Calculator_3-way'!B145+1/'True_Odds_Calculator_3-way'!C145-1)</f>
        <v>5.3063562951807475E-2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1.0511425970159449</v>
      </c>
      <c r="F145" s="6">
        <f>IF('Log_working_3-way'!D145="","",1/'True_Odds_Calculator_3-way'!N146+1/'True_Odds_Calculator_3-way'!O146+1/'True_Odds_Calculator_3-way'!P146-1)</f>
        <v>5.6155080585540418E-13</v>
      </c>
      <c r="H145" s="6">
        <f>IF('Log_working_3-way'!$D145="","",'True_Odds_Calculator_3-way'!N146/'True_Odds_Calculator_3-way'!A146-1)</f>
        <v>6.6477288401929568E-2</v>
      </c>
      <c r="I145" s="6">
        <f>IF('Log_working_3-way'!$D145="","",'True_Odds_Calculator_3-way'!O146/'True_Odds_Calculator_3-way'!B146-1)</f>
        <v>6.329153154220668E-2</v>
      </c>
      <c r="J145" s="6">
        <f>IF('Log_working_3-way'!$D145="","",'True_Odds_Calculator_3-way'!P146/'True_Odds_Calculator_3-way'!C146-1)</f>
        <v>3.9577003310412806E-2</v>
      </c>
      <c r="K145" s="6">
        <f>IF('Log_working_3-way'!$D145="","",1/'True_Odds_Calculator_3-way'!A146+1/'True_Odds_Calculator_3-way'!B146+1/'True_Odds_Calculator_3-way'!C146-1)</f>
        <v>5.3460522375508246E-2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1.050321876607202</v>
      </c>
      <c r="F146" s="6">
        <f>IF('Log_working_3-way'!D146="","",1/'True_Odds_Calculator_3-way'!N147+1/'True_Odds_Calculator_3-way'!O147+1/'True_Odds_Calculator_3-way'!P147-1)</f>
        <v>4.6118664442929003E-13</v>
      </c>
      <c r="H146" s="6">
        <f>IF('Log_working_3-way'!$D146="","",'True_Odds_Calculator_3-way'!N147/'True_Odds_Calculator_3-way'!A147-1)</f>
        <v>4.3145503120896711E-2</v>
      </c>
      <c r="I146" s="6">
        <f>IF('Log_working_3-way'!$D146="","",'True_Odds_Calculator_3-way'!O147/'True_Odds_Calculator_3-way'!B147-1)</f>
        <v>6.3832357837463327E-2</v>
      </c>
      <c r="J146" s="6">
        <f>IF('Log_working_3-way'!$D146="","",'True_Odds_Calculator_3-way'!P147/'True_Odds_Calculator_3-way'!C147-1)</f>
        <v>5.7545605414268008E-2</v>
      </c>
      <c r="K146" s="6">
        <f>IF('Log_working_3-way'!$D146="","",1/'True_Odds_Calculator_3-way'!A147+1/'True_Odds_Calculator_3-way'!B147+1/'True_Odds_Calculator_3-way'!C147-1)</f>
        <v>5.3310472004344911E-2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1.0519696630781041</v>
      </c>
      <c r="F147" s="6">
        <f>IF('Log_working_3-way'!D147="","",1/'True_Odds_Calculator_3-way'!N148+1/'True_Odds_Calculator_3-way'!O148+1/'True_Odds_Calculator_3-way'!P148-1)</f>
        <v>6.4104277441856539E-13</v>
      </c>
      <c r="H147" s="6">
        <f>IF('Log_working_3-way'!$D147="","",'True_Odds_Calculator_3-way'!N148/'True_Odds_Calculator_3-way'!A148-1)</f>
        <v>3.96957541138101E-2</v>
      </c>
      <c r="I147" s="6">
        <f>IF('Log_working_3-way'!$D147="","",'True_Odds_Calculator_3-way'!O148/'True_Odds_Calculator_3-way'!B148-1)</f>
        <v>6.6313141235225803E-2</v>
      </c>
      <c r="J147" s="6">
        <f>IF('Log_working_3-way'!$D147="","",'True_Odds_Calculator_3-way'!P148/'True_Odds_Calculator_3-way'!C148-1)</f>
        <v>6.6313141235225803E-2</v>
      </c>
      <c r="K147" s="6">
        <f>IF('Log_working_3-way'!$D147="","",1/'True_Odds_Calculator_3-way'!A148+1/'True_Odds_Calculator_3-way'!B148+1/'True_Odds_Calculator_3-way'!C148-1)</f>
        <v>5.420858760789482E-2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1.0626075338946712</v>
      </c>
      <c r="F148" s="6">
        <f>IF('Log_working_3-way'!D148="","",1/'True_Odds_Calculator_3-way'!N149+1/'True_Odds_Calculator_3-way'!O149+1/'True_Odds_Calculator_3-way'!P149-1)</f>
        <v>5.7325255653495333E-12</v>
      </c>
      <c r="H148" s="6">
        <f>IF('Log_working_3-way'!$D148="","",'True_Odds_Calculator_3-way'!N149/'True_Odds_Calculator_3-way'!A149-1)</f>
        <v>2.8231856173376757E-2</v>
      </c>
      <c r="I148" s="6">
        <f>IF('Log_working_3-way'!$D148="","",'True_Odds_Calculator_3-way'!O149/'True_Odds_Calculator_3-way'!B149-1)</f>
        <v>9.2690578038694182E-2</v>
      </c>
      <c r="J148" s="6">
        <f>IF('Log_working_3-way'!$D148="","",'True_Odds_Calculator_3-way'!P149/'True_Odds_Calculator_3-way'!C149-1)</f>
        <v>0.11633963394897084</v>
      </c>
      <c r="K148" s="6">
        <f>IF('Log_working_3-way'!$D148="","",1/'True_Odds_Calculator_3-way'!A149+1/'True_Odds_Calculator_3-way'!B149+1/'True_Odds_Calculator_3-way'!C149-1)</f>
        <v>5.6157880731031007E-2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1.0503474457376285</v>
      </c>
      <c r="F149" s="6">
        <f>IF('Log_working_3-way'!D149="","",1/'True_Odds_Calculator_3-way'!N150+1/'True_Odds_Calculator_3-way'!O150+1/'True_Odds_Calculator_3-way'!P150-1)</f>
        <v>4.4231285301066237E-13</v>
      </c>
      <c r="H149" s="6">
        <f>IF('Log_working_3-way'!$D149="","",'True_Odds_Calculator_3-way'!N150/'True_Odds_Calculator_3-way'!A150-1)</f>
        <v>5.5068259789210483E-2</v>
      </c>
      <c r="I149" s="6">
        <f>IF('Log_working_3-way'!$D149="","",'True_Odds_Calculator_3-way'!O150/'True_Odds_Calculator_3-way'!B150-1)</f>
        <v>6.0643038776042157E-2</v>
      </c>
      <c r="J149" s="6">
        <f>IF('Log_working_3-way'!$D149="","",'True_Odds_Calculator_3-way'!P150/'True_Odds_Calculator_3-way'!C150-1)</f>
        <v>4.7424072790160254E-2</v>
      </c>
      <c r="K149" s="6">
        <f>IF('Log_working_3-way'!$D149="","",1/'True_Odds_Calculator_3-way'!A150+1/'True_Odds_Calculator_3-way'!B150+1/'True_Odds_Calculator_3-way'!C150-1)</f>
        <v>5.3792966920068741E-2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1.0709930614586816</v>
      </c>
      <c r="F150" s="6">
        <f>IF('Log_working_3-way'!D150="","",1/'True_Odds_Calculator_3-way'!N151+1/'True_Odds_Calculator_3-way'!O151+1/'True_Odds_Calculator_3-way'!P151-1)</f>
        <v>2.7359003951232808E-11</v>
      </c>
      <c r="H150" s="6">
        <f>IF('Log_working_3-way'!$D150="","",'True_Odds_Calculator_3-way'!N151/'True_Odds_Calculator_3-way'!A151-1)</f>
        <v>2.3339371076748439E-2</v>
      </c>
      <c r="I150" s="6">
        <f>IF('Log_working_3-way'!$D150="","",'True_Odds_Calculator_3-way'!O151/'True_Odds_Calculator_3-way'!B151-1)</f>
        <v>0.11680043218076119</v>
      </c>
      <c r="J150" s="6">
        <f>IF('Log_working_3-way'!$D150="","",'True_Odds_Calculator_3-way'!P151/'True_Odds_Calculator_3-way'!C151-1)</f>
        <v>0.16111288094398457</v>
      </c>
      <c r="K150" s="6">
        <f>IF('Log_working_3-way'!$D150="","",1/'True_Odds_Calculator_3-way'!A151+1/'True_Odds_Calculator_3-way'!B151+1/'True_Odds_Calculator_3-way'!C151-1)</f>
        <v>5.5465036248372401E-2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1.0509565757109893</v>
      </c>
      <c r="F151" s="6">
        <f>IF('Log_working_3-way'!D151="","",1/'True_Odds_Calculator_3-way'!N152+1/'True_Odds_Calculator_3-way'!O152+1/'True_Odds_Calculator_3-way'!P152-1)</f>
        <v>5.6954441163270531E-13</v>
      </c>
      <c r="H151" s="6">
        <f>IF('Log_working_3-way'!$D151="","",'True_Odds_Calculator_3-way'!N152/'True_Odds_Calculator_3-way'!A152-1)</f>
        <v>3.776917545094971E-2</v>
      </c>
      <c r="I151" s="6">
        <f>IF('Log_working_3-way'!$D151="","",'True_Odds_Calculator_3-way'!O152/'True_Odds_Calculator_3-way'!B152-1)</f>
        <v>6.6227654697096572E-2</v>
      </c>
      <c r="J151" s="6">
        <f>IF('Log_working_3-way'!$D151="","",'True_Odds_Calculator_3-way'!P152/'True_Odds_Calculator_3-way'!C152-1)</f>
        <v>6.5918118683644389E-2</v>
      </c>
      <c r="K151" s="6">
        <f>IF('Log_working_3-way'!$D151="","",1/'True_Odds_Calculator_3-way'!A152+1/'True_Odds_Calculator_3-way'!B152+1/'True_Odds_Calculator_3-way'!C152-1)</f>
        <v>5.2896982244808211E-2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1.0601245487543989</v>
      </c>
      <c r="F152" s="6">
        <f>IF('Log_working_3-way'!D152="","",1/'True_Odds_Calculator_3-way'!N153+1/'True_Odds_Calculator_3-way'!O153+1/'True_Odds_Calculator_3-way'!P153-1)</f>
        <v>3.9639402871216589E-12</v>
      </c>
      <c r="H152" s="6">
        <f>IF('Log_working_3-way'!$D152="","",'True_Odds_Calculator_3-way'!N153/'True_Odds_Calculator_3-way'!A153-1)</f>
        <v>2.8040418855956206E-2</v>
      </c>
      <c r="I152" s="6">
        <f>IF('Log_working_3-way'!$D152="","",'True_Odds_Calculator_3-way'!O153/'True_Odds_Calculator_3-way'!B153-1)</f>
        <v>8.459674566159614E-2</v>
      </c>
      <c r="J152" s="6">
        <f>IF('Log_working_3-way'!$D152="","",'True_Odds_Calculator_3-way'!P153/'True_Odds_Calculator_3-way'!C153-1)</f>
        <v>0.1148529874347235</v>
      </c>
      <c r="K152" s="6">
        <f>IF('Log_working_3-way'!$D152="","",1/'True_Odds_Calculator_3-way'!A153+1/'True_Odds_Calculator_3-way'!B153+1/'True_Odds_Calculator_3-way'!C153-1)</f>
        <v>5.4314915055592827E-2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1.0560704057423813</v>
      </c>
      <c r="F153" s="6">
        <f>IF('Log_working_3-way'!D153="","",1/'True_Odds_Calculator_3-way'!N154+1/'True_Odds_Calculator_3-way'!O154+1/'True_Odds_Calculator_3-way'!P154-1)</f>
        <v>1.709077324107966E-12</v>
      </c>
      <c r="H153" s="6">
        <f>IF('Log_working_3-way'!$D153="","",'True_Odds_Calculator_3-way'!N154/'True_Odds_Calculator_3-way'!A154-1)</f>
        <v>3.1410741600734315E-2</v>
      </c>
      <c r="I153" s="6">
        <f>IF('Log_working_3-way'!$D153="","",'True_Odds_Calculator_3-way'!O154/'True_Odds_Calculator_3-way'!B154-1)</f>
        <v>7.7408008862333899E-2</v>
      </c>
      <c r="J153" s="6">
        <f>IF('Log_working_3-way'!$D153="","",'True_Odds_Calculator_3-way'!P154/'True_Odds_Calculator_3-way'!C154-1)</f>
        <v>9.0387732856392011E-2</v>
      </c>
      <c r="K153" s="6">
        <f>IF('Log_working_3-way'!$D153="","",1/'True_Odds_Calculator_3-way'!A154+1/'True_Odds_Calculator_3-way'!B154+1/'True_Odds_Calculator_3-way'!C154-1)</f>
        <v>5.4262344584925515E-2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1.0508578076447164</v>
      </c>
      <c r="F154" s="6">
        <f>IF('Log_working_3-way'!D154="","",1/'True_Odds_Calculator_3-way'!N155+1/'True_Odds_Calculator_3-way'!O155+1/'True_Odds_Calculator_3-way'!P155-1)</f>
        <v>5.2757798130187439E-13</v>
      </c>
      <c r="H154" s="6">
        <f>IF('Log_working_3-way'!$D154="","",'True_Odds_Calculator_3-way'!N155/'True_Odds_Calculator_3-way'!A155-1)</f>
        <v>4.0309197604400993E-2</v>
      </c>
      <c r="I154" s="6">
        <f>IF('Log_working_3-way'!$D154="","",'True_Odds_Calculator_3-way'!O155/'True_Odds_Calculator_3-way'!B155-1)</f>
        <v>6.4533657113104326E-2</v>
      </c>
      <c r="J154" s="6">
        <f>IF('Log_working_3-way'!$D154="","",'True_Odds_Calculator_3-way'!P155/'True_Odds_Calculator_3-way'!C155-1)</f>
        <v>6.2928227335212528E-2</v>
      </c>
      <c r="K154" s="6">
        <f>IF('Log_working_3-way'!$D154="","",1/'True_Odds_Calculator_3-way'!A155+1/'True_Odds_Calculator_3-way'!B155+1/'True_Odds_Calculator_3-way'!C155-1)</f>
        <v>5.3372595038350568E-2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1.0560280987415784</v>
      </c>
      <c r="F155" s="6">
        <f>IF('Log_working_3-way'!D155="","",1/'True_Odds_Calculator_3-way'!N156+1/'True_Odds_Calculator_3-way'!O156+1/'True_Odds_Calculator_3-way'!P156-1)</f>
        <v>1.7508217098338719E-12</v>
      </c>
      <c r="H155" s="6">
        <f>IF('Log_working_3-way'!$D155="","",'True_Odds_Calculator_3-way'!N156/'True_Odds_Calculator_3-way'!A156-1)</f>
        <v>3.0851746551955328E-2</v>
      </c>
      <c r="I155" s="6">
        <f>IF('Log_working_3-way'!$D155="","",'True_Odds_Calculator_3-way'!O156/'True_Odds_Calculator_3-way'!B156-1)</f>
        <v>7.4739916048363497E-2</v>
      </c>
      <c r="J155" s="6">
        <f>IF('Log_working_3-way'!$D155="","",'True_Odds_Calculator_3-way'!P156/'True_Odds_Calculator_3-way'!C156-1)</f>
        <v>9.5579283963282302E-2</v>
      </c>
      <c r="K155" s="6">
        <f>IF('Log_working_3-way'!$D155="","",1/'True_Odds_Calculator_3-way'!A156+1/'True_Odds_Calculator_3-way'!B156+1/'True_Odds_Calculator_3-way'!C156-1)</f>
        <v>5.371687413241033E-2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1.049314436981772</v>
      </c>
      <c r="F156" s="6">
        <f>IF('Log_working_3-way'!D156="","",1/'True_Odds_Calculator_3-way'!N157+1/'True_Odds_Calculator_3-way'!O157+1/'True_Odds_Calculator_3-way'!P157-1)</f>
        <v>3.8258285428582894E-13</v>
      </c>
      <c r="H156" s="6">
        <f>IF('Log_working_3-way'!$D156="","",'True_Odds_Calculator_3-way'!N157/'True_Odds_Calculator_3-way'!A157-1)</f>
        <v>4.475860366815132E-2</v>
      </c>
      <c r="I156" s="6">
        <f>IF('Log_working_3-way'!$D156="","",'True_Odds_Calculator_3-way'!O157/'True_Odds_Calculator_3-way'!B157-1)</f>
        <v>5.8214978361178504E-2</v>
      </c>
      <c r="J156" s="6">
        <f>IF('Log_working_3-way'!$D156="","",'True_Odds_Calculator_3-way'!P157/'True_Odds_Calculator_3-way'!C157-1)</f>
        <v>5.7211860179435359E-2</v>
      </c>
      <c r="K156" s="6">
        <f>IF('Log_working_3-way'!$D156="","",1/'True_Odds_Calculator_3-way'!A157+1/'True_Odds_Calculator_3-way'!B157+1/'True_Odds_Calculator_3-way'!C157-1)</f>
        <v>5.2607546674428907E-2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1.0532301732451654</v>
      </c>
      <c r="F157" s="6">
        <f>IF('Log_working_3-way'!D157="","",1/'True_Odds_Calculator_3-way'!N158+1/'True_Odds_Calculator_3-way'!O158+1/'True_Odds_Calculator_3-way'!P158-1)</f>
        <v>9.0905061256307818E-13</v>
      </c>
      <c r="H157" s="6">
        <f>IF('Log_working_3-way'!$D157="","",'True_Odds_Calculator_3-way'!N158/'True_Odds_Calculator_3-way'!A158-1)</f>
        <v>3.5333278053463202E-2</v>
      </c>
      <c r="I157" s="6">
        <f>IF('Log_working_3-way'!$D157="","",'True_Odds_Calculator_3-way'!O158/'True_Odds_Calculator_3-way'!B158-1)</f>
        <v>6.4224507934189212E-2</v>
      </c>
      <c r="J157" s="6">
        <f>IF('Log_working_3-way'!$D157="","",'True_Odds_Calculator_3-way'!P158/'True_Odds_Calculator_3-way'!C158-1)</f>
        <v>8.3354558999852557E-2</v>
      </c>
      <c r="K157" s="6">
        <f>IF('Log_working_3-way'!$D157="","",1/'True_Odds_Calculator_3-way'!A158+1/'True_Odds_Calculator_3-way'!B158+1/'True_Odds_Calculator_3-way'!C158-1)</f>
        <v>5.3614561766735847E-2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1.0522946163550877</v>
      </c>
      <c r="F158" s="6">
        <f>IF('Log_working_3-way'!D158="","",1/'True_Odds_Calculator_3-way'!N159+1/'True_Odds_Calculator_3-way'!O159+1/'True_Odds_Calculator_3-way'!P159-1)</f>
        <v>6.9277916736609768E-13</v>
      </c>
      <c r="H158" s="6">
        <f>IF('Log_working_3-way'!$D158="","",'True_Odds_Calculator_3-way'!N159/'True_Odds_Calculator_3-way'!A159-1)</f>
        <v>3.8779924855011583E-2</v>
      </c>
      <c r="I158" s="6">
        <f>IF('Log_working_3-way'!$D158="","",'True_Odds_Calculator_3-way'!O159/'True_Odds_Calculator_3-way'!B159-1)</f>
        <v>6.509689973265087E-2</v>
      </c>
      <c r="J158" s="6">
        <f>IF('Log_working_3-way'!$D158="","",'True_Odds_Calculator_3-way'!P159/'True_Odds_Calculator_3-way'!C159-1)</f>
        <v>7.0510162809853671E-2</v>
      </c>
      <c r="K158" s="6">
        <f>IF('Log_working_3-way'!$D158="","",1/'True_Odds_Calculator_3-way'!A159+1/'True_Odds_Calculator_3-way'!B159+1/'True_Odds_Calculator_3-way'!C159-1)</f>
        <v>5.4232115479186493E-2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1.0497348886439701</v>
      </c>
      <c r="F159" s="6">
        <f>IF('Log_working_3-way'!D159="","",1/'True_Odds_Calculator_3-way'!N160+1/'True_Odds_Calculator_3-way'!O160+1/'True_Odds_Calculator_3-way'!P160-1)</f>
        <v>4.0301095793893182E-13</v>
      </c>
      <c r="H159" s="6">
        <f>IF('Log_working_3-way'!$D159="","",'True_Odds_Calculator_3-way'!N160/'True_Odds_Calculator_3-way'!A160-1)</f>
        <v>4.6625958680475144E-2</v>
      </c>
      <c r="I159" s="6">
        <f>IF('Log_working_3-way'!$D159="","",'True_Odds_Calculator_3-way'!O160/'True_Odds_Calculator_3-way'!B160-1)</f>
        <v>5.9390254617097904E-2</v>
      </c>
      <c r="J159" s="6">
        <f>IF('Log_working_3-way'!$D159="","",'True_Odds_Calculator_3-way'!P160/'True_Odds_Calculator_3-way'!C160-1)</f>
        <v>5.5170326658255053E-2</v>
      </c>
      <c r="K159" s="6">
        <f>IF('Log_working_3-way'!$D159="","",1/'True_Odds_Calculator_3-way'!A160+1/'True_Odds_Calculator_3-way'!B160+1/'True_Odds_Calculator_3-way'!C160-1)</f>
        <v>5.3153536867929674E-2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1.0522826922261117</v>
      </c>
      <c r="F160" s="6">
        <f>IF('Log_working_3-way'!D160="","",1/'True_Odds_Calculator_3-way'!N161+1/'True_Odds_Calculator_3-way'!O161+1/'True_Odds_Calculator_3-way'!P161-1)</f>
        <v>7.4917849701705563E-13</v>
      </c>
      <c r="H160" s="6">
        <f>IF('Log_working_3-way'!$D160="","",'True_Odds_Calculator_3-way'!N161/'True_Odds_Calculator_3-way'!A161-1)</f>
        <v>3.608524061092977E-2</v>
      </c>
      <c r="I160" s="6">
        <f>IF('Log_working_3-way'!$D160="","",'True_Odds_Calculator_3-way'!O161/'True_Odds_Calculator_3-way'!B161-1)</f>
        <v>7.2585297741944332E-2</v>
      </c>
      <c r="J160" s="6">
        <f>IF('Log_working_3-way'!$D160="","",'True_Odds_Calculator_3-way'!P161/'True_Odds_Calculator_3-way'!C161-1)</f>
        <v>6.8008531282522267E-2</v>
      </c>
      <c r="K160" s="6">
        <f>IF('Log_working_3-way'!$D160="","",1/'True_Odds_Calculator_3-way'!A161+1/'True_Odds_Calculator_3-way'!B161+1/'True_Odds_Calculator_3-way'!C161-1)</f>
        <v>5.348522700092051E-2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1.0545987559379033</v>
      </c>
      <c r="F161" s="6">
        <f>IF('Log_working_3-way'!D161="","",1/'True_Odds_Calculator_3-way'!N162+1/'True_Odds_Calculator_3-way'!O162+1/'True_Odds_Calculator_3-way'!P162-1)</f>
        <v>1.3926637620897964E-12</v>
      </c>
      <c r="H161" s="6">
        <f>IF('Log_working_3-way'!$D161="","",'True_Odds_Calculator_3-way'!N162/'True_Odds_Calculator_3-way'!A162-1)</f>
        <v>3.0703354989698672E-2</v>
      </c>
      <c r="I161" s="6">
        <f>IF('Log_working_3-way'!$D161="","",'True_Odds_Calculator_3-way'!O162/'True_Odds_Calculator_3-way'!B162-1)</f>
        <v>7.5919888305589156E-2</v>
      </c>
      <c r="J161" s="6">
        <f>IF('Log_working_3-way'!$D161="","",'True_Odds_Calculator_3-way'!P162/'True_Odds_Calculator_3-way'!C162-1)</f>
        <v>8.7147884291982614E-2</v>
      </c>
      <c r="K161" s="6">
        <f>IF('Log_working_3-way'!$D161="","",1/'True_Odds_Calculator_3-way'!A162+1/'True_Odds_Calculator_3-way'!B162+1/'True_Odds_Calculator_3-way'!C162-1)</f>
        <v>5.294296484041916E-2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1.0626272082189723</v>
      </c>
      <c r="F162" s="6">
        <f>IF('Log_working_3-way'!D162="","",1/'True_Odds_Calculator_3-way'!N163+1/'True_Odds_Calculator_3-way'!O163+1/'True_Odds_Calculator_3-way'!P163-1)</f>
        <v>5.7878146719758661E-12</v>
      </c>
      <c r="H162" s="6">
        <f>IF('Log_working_3-way'!$D162="","",'True_Odds_Calculator_3-way'!N163/'True_Odds_Calculator_3-way'!A163-1)</f>
        <v>0.12273038737411102</v>
      </c>
      <c r="I162" s="6">
        <f>IF('Log_working_3-way'!$D162="","",'True_Odds_Calculator_3-way'!O163/'True_Odds_Calculator_3-way'!B163-1)</f>
        <v>8.9320934741778935E-2</v>
      </c>
      <c r="J162" s="6">
        <f>IF('Log_working_3-way'!$D162="","",'True_Odds_Calculator_3-way'!P163/'True_Odds_Calculator_3-way'!C163-1)</f>
        <v>2.8034144442719677E-2</v>
      </c>
      <c r="K162" s="6">
        <f>IF('Log_working_3-way'!$D162="","",1/'True_Odds_Calculator_3-way'!A163+1/'True_Odds_Calculator_3-way'!B163+1/'True_Odds_Calculator_3-way'!C163-1)</f>
        <v>5.5669172497213815E-2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1.0639930471844441</v>
      </c>
      <c r="F163" s="6">
        <f>IF('Log_working_3-way'!D163="","",1/'True_Odds_Calculator_3-way'!N164+1/'True_Odds_Calculator_3-way'!O164+1/'True_Odds_Calculator_3-way'!P164-1)</f>
        <v>8.8851148660751278E-12</v>
      </c>
      <c r="H163" s="6">
        <f>IF('Log_working_3-way'!$D163="","",'True_Odds_Calculator_3-way'!N164/'True_Odds_Calculator_3-way'!A164-1)</f>
        <v>2.5183282785880889E-2</v>
      </c>
      <c r="I163" s="6">
        <f>IF('Log_working_3-way'!$D163="","",'True_Odds_Calculator_3-way'!O164/'True_Odds_Calculator_3-way'!B164-1)</f>
        <v>0.10165854194175994</v>
      </c>
      <c r="J163" s="6">
        <f>IF('Log_working_3-way'!$D163="","",'True_Odds_Calculator_3-way'!P164/'True_Odds_Calculator_3-way'!C164-1)</f>
        <v>0.12613359112371669</v>
      </c>
      <c r="K163" s="6">
        <f>IF('Log_working_3-way'!$D163="","",1/'True_Odds_Calculator_3-way'!A164+1/'True_Odds_Calculator_3-way'!B164+1/'True_Odds_Calculator_3-way'!C164-1)</f>
        <v>5.44804188755319E-2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1.0532728596983387</v>
      </c>
      <c r="F164" s="6">
        <f>IF('Log_working_3-way'!D164="","",1/'True_Odds_Calculator_3-way'!N165+1/'True_Odds_Calculator_3-way'!O165+1/'True_Odds_Calculator_3-way'!P165-1)</f>
        <v>8.5220719370227016E-13</v>
      </c>
      <c r="H164" s="6">
        <f>IF('Log_working_3-way'!$D164="","",'True_Odds_Calculator_3-way'!N165/'True_Odds_Calculator_3-way'!A165-1)</f>
        <v>3.7172266744282423E-2</v>
      </c>
      <c r="I164" s="6">
        <f>IF('Log_working_3-way'!$D164="","",'True_Odds_Calculator_3-way'!O165/'True_Odds_Calculator_3-way'!B165-1)</f>
        <v>6.7366091325637756E-2</v>
      </c>
      <c r="J164" s="6">
        <f>IF('Log_working_3-way'!$D164="","",'True_Odds_Calculator_3-way'!P165/'True_Odds_Calculator_3-way'!C165-1)</f>
        <v>7.5196153136079191E-2</v>
      </c>
      <c r="K164" s="6">
        <f>IF('Log_working_3-way'!$D164="","",1/'True_Odds_Calculator_3-way'!A165+1/'True_Odds_Calculator_3-way'!B165+1/'True_Odds_Calculator_3-way'!C165-1)</f>
        <v>5.4560161533595997E-2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1.0496487811751174</v>
      </c>
      <c r="F165" s="6">
        <f>IF('Log_working_3-way'!D165="","",1/'True_Odds_Calculator_3-way'!N166+1/'True_Odds_Calculator_3-way'!O166+1/'True_Odds_Calculator_3-way'!P166-1)</f>
        <v>3.8746783559417963E-13</v>
      </c>
      <c r="H165" s="6">
        <f>IF('Log_working_3-way'!$D165="","",'True_Odds_Calculator_3-way'!N166/'True_Odds_Calculator_3-way'!A166-1)</f>
        <v>5.3097806089498434E-2</v>
      </c>
      <c r="I165" s="6">
        <f>IF('Log_working_3-way'!$D165="","",'True_Odds_Calculator_3-way'!O166/'True_Odds_Calculator_3-way'!B166-1)</f>
        <v>5.4012300028885019E-2</v>
      </c>
      <c r="J165" s="6">
        <f>IF('Log_working_3-way'!$D165="","",'True_Odds_Calculator_3-way'!P166/'True_Odds_Calculator_3-way'!C166-1)</f>
        <v>5.2913069372825916E-2</v>
      </c>
      <c r="K165" s="6">
        <f>IF('Log_working_3-way'!$D165="","",1/'True_Odds_Calculator_3-way'!A166+1/'True_Odds_Calculator_3-way'!B166+1/'True_Odds_Calculator_3-way'!C166-1)</f>
        <v>5.3336437558560768E-2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1.0534386003990104</v>
      </c>
      <c r="F166" s="6">
        <f>IF('Log_working_3-way'!D166="","",1/'True_Odds_Calculator_3-way'!N167+1/'True_Odds_Calculator_3-way'!O167+1/'True_Odds_Calculator_3-way'!P167-1)</f>
        <v>7.7848838486715977E-13</v>
      </c>
      <c r="H166" s="6">
        <f>IF('Log_working_3-way'!$D166="","",'True_Odds_Calculator_3-way'!N167/'True_Odds_Calculator_3-way'!A167-1)</f>
        <v>6.8910238117050104E-2</v>
      </c>
      <c r="I166" s="6">
        <f>IF('Log_working_3-way'!$D166="","",'True_Odds_Calculator_3-way'!O167/'True_Odds_Calculator_3-way'!B167-1)</f>
        <v>6.6225069984636065E-2</v>
      </c>
      <c r="J166" s="6">
        <f>IF('Log_working_3-way'!$D166="","",'True_Odds_Calculator_3-way'!P167/'True_Odds_Calculator_3-way'!C167-1)</f>
        <v>4.1494185280158691E-2</v>
      </c>
      <c r="K166" s="6">
        <f>IF('Log_working_3-way'!$D166="","",1/'True_Odds_Calculator_3-way'!A167+1/'True_Odds_Calculator_3-way'!B167+1/'True_Odds_Calculator_3-way'!C167-1)</f>
        <v>5.5850860742357122E-2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1.0547193983164915</v>
      </c>
      <c r="F167" s="6">
        <f>IF('Log_working_3-way'!D167="","",1/'True_Odds_Calculator_3-way'!N168+1/'True_Odds_Calculator_3-way'!O168+1/'True_Odds_Calculator_3-way'!P168-1)</f>
        <v>1.3165024626005106E-12</v>
      </c>
      <c r="H167" s="6">
        <f>IF('Log_working_3-way'!$D167="","",'True_Odds_Calculator_3-way'!N168/'True_Odds_Calculator_3-way'!A168-1)</f>
        <v>3.2181747363432711E-2</v>
      </c>
      <c r="I167" s="6">
        <f>IF('Log_working_3-way'!$D167="","",'True_Odds_Calculator_3-way'!O168/'True_Odds_Calculator_3-way'!B168-1)</f>
        <v>7.6093868932224806E-2</v>
      </c>
      <c r="J167" s="6">
        <f>IF('Log_working_3-way'!$D167="","",'True_Odds_Calculator_3-way'!P168/'True_Odds_Calculator_3-way'!C168-1)</f>
        <v>8.3361226840467317E-2</v>
      </c>
      <c r="K167" s="6">
        <f>IF('Log_working_3-way'!$D167="","",1/'True_Odds_Calculator_3-way'!A168+1/'True_Odds_Calculator_3-way'!B168+1/'True_Odds_Calculator_3-way'!C168-1)</f>
        <v>5.3799702785451542E-2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1.0500447875616123</v>
      </c>
      <c r="F168" s="6">
        <f>IF('Log_working_3-way'!D168="","",1/'True_Odds_Calculator_3-way'!N169+1/'True_Odds_Calculator_3-way'!O169+1/'True_Odds_Calculator_3-way'!P169-1)</f>
        <v>4.1877612488860905E-13</v>
      </c>
      <c r="H168" s="6">
        <f>IF('Log_working_3-way'!$D168="","",'True_Odds_Calculator_3-way'!N169/'True_Odds_Calculator_3-way'!A169-1)</f>
        <v>5.0728945340706488E-2</v>
      </c>
      <c r="I168" s="6">
        <f>IF('Log_working_3-way'!$D168="","",'True_Odds_Calculator_3-way'!O169/'True_Odds_Calculator_3-way'!B169-1)</f>
        <v>6.0759900874612915E-2</v>
      </c>
      <c r="J168" s="6">
        <f>IF('Log_working_3-way'!$D168="","",'True_Odds_Calculator_3-way'!P169/'True_Odds_Calculator_3-way'!C169-1)</f>
        <v>5.0474049197119397E-2</v>
      </c>
      <c r="K168" s="6">
        <f>IF('Log_working_3-way'!$D168="","",1/'True_Odds_Calculator_3-way'!A169+1/'True_Odds_Calculator_3-way'!B169+1/'True_Odds_Calculator_3-way'!C169-1)</f>
        <v>5.3547892917051865E-2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1.0518769028800434</v>
      </c>
      <c r="F169" s="6">
        <f>IF('Log_working_3-way'!D169="","",1/'True_Odds_Calculator_3-way'!N170+1/'True_Odds_Calculator_3-way'!O170+1/'True_Odds_Calculator_3-way'!P170-1)</f>
        <v>5.5666582454705349E-13</v>
      </c>
      <c r="H169" s="6">
        <f>IF('Log_working_3-way'!$D169="","",'True_Odds_Calculator_3-way'!N170/'True_Odds_Calculator_3-way'!A170-1)</f>
        <v>5.1339860075819477E-2</v>
      </c>
      <c r="I169" s="6">
        <f>IF('Log_working_3-way'!$D169="","",'True_Odds_Calculator_3-way'!O170/'True_Odds_Calculator_3-way'!B170-1)</f>
        <v>6.5544226260559002E-2</v>
      </c>
      <c r="J169" s="6">
        <f>IF('Log_working_3-way'!$D169="","",'True_Odds_Calculator_3-way'!P170/'True_Odds_Calculator_3-way'!C170-1)</f>
        <v>5.1443652586660615E-2</v>
      </c>
      <c r="K169" s="6">
        <f>IF('Log_working_3-way'!$D169="","",1/'True_Odds_Calculator_3-way'!A170+1/'True_Odds_Calculator_3-way'!B170+1/'True_Odds_Calculator_3-way'!C170-1)</f>
        <v>5.5298164893333723E-2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1.0542201743727921</v>
      </c>
      <c r="F170" s="6">
        <f>IF('Log_working_3-way'!D170="","",1/'True_Odds_Calculator_3-way'!N171+1/'True_Odds_Calculator_3-way'!O171+1/'True_Odds_Calculator_3-way'!P171-1)</f>
        <v>8.5642604119584576E-13</v>
      </c>
      <c r="H170" s="6">
        <f>IF('Log_working_3-way'!$D170="","",'True_Odds_Calculator_3-way'!N171/'True_Odds_Calculator_3-way'!A171-1)</f>
        <v>4.3677251471100575E-2</v>
      </c>
      <c r="I170" s="6">
        <f>IF('Log_working_3-way'!$D170="","",'True_Odds_Calculator_3-way'!O171/'True_Odds_Calculator_3-way'!B171-1)</f>
        <v>5.9506821091459772E-2</v>
      </c>
      <c r="J170" s="6">
        <f>IF('Log_working_3-way'!$D170="","",'True_Odds_Calculator_3-way'!P171/'True_Odds_Calculator_3-way'!C171-1)</f>
        <v>7.6283193881875544E-2</v>
      </c>
      <c r="K170" s="6">
        <f>IF('Log_working_3-way'!$D170="","",1/'True_Odds_Calculator_3-way'!A171+1/'True_Odds_Calculator_3-way'!B171+1/'True_Odds_Calculator_3-way'!C171-1)</f>
        <v>5.6630030388231001E-2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1.0536148332932715</v>
      </c>
      <c r="F171" s="6">
        <f>IF('Log_working_3-way'!D171="","",1/'True_Odds_Calculator_3-way'!N172+1/'True_Odds_Calculator_3-way'!O172+1/'True_Odds_Calculator_3-way'!P172-1)</f>
        <v>9.2104102122902987E-13</v>
      </c>
      <c r="H171" s="6">
        <f>IF('Log_working_3-way'!$D171="","",'True_Odds_Calculator_3-way'!N172/'True_Odds_Calculator_3-way'!A172-1)</f>
        <v>3.6454299219696118E-2</v>
      </c>
      <c r="I171" s="6">
        <f>IF('Log_working_3-way'!$D171="","",'True_Odds_Calculator_3-way'!O172/'True_Odds_Calculator_3-way'!B172-1)</f>
        <v>7.5400204693663042E-2</v>
      </c>
      <c r="J171" s="6">
        <f>IF('Log_working_3-way'!$D171="","",'True_Odds_Calculator_3-way'!P172/'True_Odds_Calculator_3-way'!C172-1)</f>
        <v>6.9800493230347982E-2</v>
      </c>
      <c r="K171" s="6">
        <f>IF('Log_working_3-way'!$D171="","",1/'True_Odds_Calculator_3-way'!A172+1/'True_Odds_Calculator_3-way'!B172+1/'True_Odds_Calculator_3-way'!C172-1)</f>
        <v>5.4643380674308739E-2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1.0528551069244751</v>
      </c>
      <c r="F172" s="6">
        <f>IF('Log_working_3-way'!D172="","",1/'True_Odds_Calculator_3-way'!N173+1/'True_Odds_Calculator_3-way'!O173+1/'True_Odds_Calculator_3-way'!P173-1)</f>
        <v>8.9173113337892573E-13</v>
      </c>
      <c r="H172" s="6">
        <f>IF('Log_working_3-way'!$D172="","",'True_Odds_Calculator_3-way'!N173/'True_Odds_Calculator_3-way'!A173-1)</f>
        <v>3.4160902230943702E-2</v>
      </c>
      <c r="I172" s="6">
        <f>IF('Log_working_3-way'!$D172="","",'True_Odds_Calculator_3-way'!O173/'True_Odds_Calculator_3-way'!B173-1)</f>
        <v>6.5138566119827157E-2</v>
      </c>
      <c r="J172" s="6">
        <f>IF('Log_working_3-way'!$D172="","",'True_Odds_Calculator_3-way'!P173/'True_Odds_Calculator_3-way'!C173-1)</f>
        <v>8.3250148787777256E-2</v>
      </c>
      <c r="K172" s="6">
        <f>IF('Log_working_3-way'!$D172="","",1/'True_Odds_Calculator_3-way'!A173+1/'True_Odds_Calculator_3-way'!B173+1/'True_Odds_Calculator_3-way'!C173-1)</f>
        <v>5.2955637160072344E-2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1.0485378457281025</v>
      </c>
      <c r="F173" s="6">
        <f>IF('Log_working_3-way'!D173="","",1/'True_Odds_Calculator_3-way'!N174+1/'True_Odds_Calculator_3-way'!O174+1/'True_Odds_Calculator_3-way'!P174-1)</f>
        <v>3.3240077357277187E-13</v>
      </c>
      <c r="H173" s="6">
        <f>IF('Log_working_3-way'!$D173="","",'True_Odds_Calculator_3-way'!N174/'True_Odds_Calculator_3-way'!A174-1)</f>
        <v>5.7564912373654131E-2</v>
      </c>
      <c r="I173" s="6">
        <f>IF('Log_working_3-way'!$D173="","",'True_Odds_Calculator_3-way'!O174/'True_Odds_Calculator_3-way'!B174-1)</f>
        <v>5.2683756790507408E-2</v>
      </c>
      <c r="J173" s="6">
        <f>IF('Log_working_3-way'!$D173="","",'True_Odds_Calculator_3-way'!P174/'True_Odds_Calculator_3-way'!C174-1)</f>
        <v>4.6880886460366478E-2</v>
      </c>
      <c r="K173" s="6">
        <f>IF('Log_working_3-way'!$D173="","",1/'True_Odds_Calculator_3-way'!A174+1/'True_Odds_Calculator_3-way'!B174+1/'True_Odds_Calculator_3-way'!C174-1)</f>
        <v>5.198384624454655E-2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1.0826090326057287</v>
      </c>
      <c r="F174" s="6">
        <f>IF('Log_working_3-way'!D174="","",1/'True_Odds_Calculator_3-way'!N175+1/'True_Odds_Calculator_3-way'!O175+1/'True_Odds_Calculator_3-way'!P175-1)</f>
        <v>4.6987747026605575E-11</v>
      </c>
      <c r="H174" s="6">
        <f>IF('Log_working_3-way'!$D174="","",'True_Odds_Calculator_3-way'!N175/'True_Odds_Calculator_3-way'!A175-1)</f>
        <v>3.5755338522817537E-2</v>
      </c>
      <c r="I174" s="6">
        <f>IF('Log_working_3-way'!$D174="","",'True_Odds_Calculator_3-way'!O175/'True_Odds_Calculator_3-way'!B175-1)</f>
        <v>0.12542037035701092</v>
      </c>
      <c r="J174" s="6">
        <f>IF('Log_working_3-way'!$D174="","",'True_Odds_Calculator_3-way'!P175/'True_Odds_Calculator_3-way'!C175-1)</f>
        <v>0.15208712516082712</v>
      </c>
      <c r="K174" s="6">
        <f>IF('Log_working_3-way'!$D174="","",1/'True_Odds_Calculator_3-way'!A175+1/'True_Odds_Calculator_3-way'!B175+1/'True_Odds_Calculator_3-way'!C175-1)</f>
        <v>7.3009401182775768E-2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1.0601455193630982</v>
      </c>
      <c r="F175" s="6">
        <f>IF('Log_working_3-way'!D175="","",1/'True_Odds_Calculator_3-way'!N176+1/'True_Odds_Calculator_3-way'!O176+1/'True_Odds_Calculator_3-way'!P176-1)</f>
        <v>2.6756374893466273E-12</v>
      </c>
      <c r="H175" s="6">
        <f>IF('Log_working_3-way'!$D175="","",'True_Odds_Calculator_3-way'!N176/'True_Odds_Calculator_3-way'!A176-1)</f>
        <v>9.5553984480762688E-2</v>
      </c>
      <c r="I175" s="6">
        <f>IF('Log_working_3-way'!$D175="","",'True_Odds_Calculator_3-way'!O176/'True_Odds_Calculator_3-way'!B176-1)</f>
        <v>8.0087905067734555E-2</v>
      </c>
      <c r="J175" s="6">
        <f>IF('Log_working_3-way'!$D175="","",'True_Odds_Calculator_3-way'!P176/'True_Odds_Calculator_3-way'!C176-1)</f>
        <v>3.52890988430965E-2</v>
      </c>
      <c r="K175" s="6">
        <f>IF('Log_working_3-way'!$D175="","",1/'True_Odds_Calculator_3-way'!A176+1/'True_Odds_Calculator_3-way'!B176+1/'True_Odds_Calculator_3-way'!C176-1)</f>
        <v>5.8873776200801586E-2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1.0534369744715093</v>
      </c>
      <c r="F176" s="6">
        <f>IF('Log_working_3-way'!D176="","",1/'True_Odds_Calculator_3-way'!N177+1/'True_Odds_Calculator_3-way'!O177+1/'True_Odds_Calculator_3-way'!P177-1)</f>
        <v>8.0757622811233887E-13</v>
      </c>
      <c r="H176" s="6">
        <f>IF('Log_working_3-way'!$D176="","",'True_Odds_Calculator_3-way'!N177/'True_Odds_Calculator_3-way'!A177-1)</f>
        <v>3.9911407511892039E-2</v>
      </c>
      <c r="I176" s="6">
        <f>IF('Log_working_3-way'!$D176="","",'True_Odds_Calculator_3-way'!O177/'True_Odds_Calculator_3-way'!B177-1)</f>
        <v>6.9235452569341049E-2</v>
      </c>
      <c r="J176" s="6">
        <f>IF('Log_working_3-way'!$D176="","",'True_Odds_Calculator_3-way'!P177/'True_Odds_Calculator_3-way'!C177-1)</f>
        <v>6.8578903228350141E-2</v>
      </c>
      <c r="K176" s="6">
        <f>IF('Log_working_3-way'!$D176="","",1/'True_Odds_Calculator_3-way'!A177+1/'True_Odds_Calculator_3-way'!B177+1/'True_Odds_Calculator_3-way'!C177-1)</f>
        <v>5.5500857523978819E-2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1.0538943706367825</v>
      </c>
      <c r="F177" s="6">
        <f>IF('Log_working_3-way'!D177="","",1/'True_Odds_Calculator_3-way'!N178+1/'True_Odds_Calculator_3-way'!O178+1/'True_Odds_Calculator_3-way'!P178-1)</f>
        <v>8.6131102250419644E-13</v>
      </c>
      <c r="H177" s="6">
        <f>IF('Log_working_3-way'!$D177="","",'True_Odds_Calculator_3-way'!N178/'True_Odds_Calculator_3-way'!A178-1)</f>
        <v>4.0259817744145998E-2</v>
      </c>
      <c r="I177" s="6">
        <f>IF('Log_working_3-way'!$D177="","",'True_Odds_Calculator_3-way'!O178/'True_Odds_Calculator_3-way'!B178-1)</f>
        <v>7.1152182771031969E-2</v>
      </c>
      <c r="J177" s="6">
        <f>IF('Log_working_3-way'!$D177="","",'True_Odds_Calculator_3-way'!P178/'True_Odds_Calculator_3-way'!C178-1)</f>
        <v>6.7838642024658169E-2</v>
      </c>
      <c r="K177" s="6">
        <f>IF('Log_working_3-way'!$D177="","",1/'True_Odds_Calculator_3-way'!A178+1/'True_Odds_Calculator_3-way'!B178+1/'True_Odds_Calculator_3-way'!C178-1)</f>
        <v>5.595682787345857E-2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1.0522993720537559</v>
      </c>
      <c r="F178" s="6">
        <f>IF('Log_working_3-way'!D178="","",1/'True_Odds_Calculator_3-way'!N179+1/'True_Odds_Calculator_3-way'!O179+1/'True_Odds_Calculator_3-way'!P179-1)</f>
        <v>6.0262905776653497E-13</v>
      </c>
      <c r="H178" s="6">
        <f>IF('Log_working_3-way'!$D178="","",'True_Odds_Calculator_3-way'!N179/'True_Odds_Calculator_3-way'!A179-1)</f>
        <v>5.4630624391981852E-2</v>
      </c>
      <c r="I178" s="6">
        <f>IF('Log_working_3-way'!$D178="","",'True_Odds_Calculator_3-way'!O179/'True_Odds_Calculator_3-way'!B179-1)</f>
        <v>6.7712721061856884E-2</v>
      </c>
      <c r="J178" s="6">
        <f>IF('Log_working_3-way'!$D178="","",'True_Odds_Calculator_3-way'!P179/'True_Odds_Calculator_3-way'!C179-1)</f>
        <v>4.798035551880675E-2</v>
      </c>
      <c r="K178" s="6">
        <f>IF('Log_working_3-way'!$D178="","",1/'True_Odds_Calculator_3-way'!A179+1/'True_Odds_Calculator_3-way'!B179+1/'True_Odds_Calculator_3-way'!C179-1)</f>
        <v>5.554120382330141E-2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1.062605389409865</v>
      </c>
      <c r="F179" s="6">
        <f>IF('Log_working_3-way'!D179="","",1/'True_Odds_Calculator_3-way'!N180+1/'True_Odds_Calculator_3-way'!O180+1/'True_Odds_Calculator_3-way'!P180-1)</f>
        <v>4.3820502781954929E-12</v>
      </c>
      <c r="H179" s="6">
        <f>IF('Log_working_3-way'!$D179="","",'True_Odds_Calculator_3-way'!N180/'True_Odds_Calculator_3-way'!A180-1)</f>
        <v>3.2626465224264267E-2</v>
      </c>
      <c r="I179" s="6">
        <f>IF('Log_working_3-way'!$D179="","",'True_Odds_Calculator_3-way'!O180/'True_Odds_Calculator_3-way'!B180-1)</f>
        <v>8.9635572447862799E-2</v>
      </c>
      <c r="J179" s="6">
        <f>IF('Log_working_3-way'!$D179="","",'True_Odds_Calculator_3-way'!P180/'True_Odds_Calculator_3-way'!C180-1)</f>
        <v>0.10376091307448876</v>
      </c>
      <c r="K179" s="6">
        <f>IF('Log_working_3-way'!$D179="","",1/'True_Odds_Calculator_3-way'!A180+1/'True_Odds_Calculator_3-way'!B180+1/'True_Odds_Calculator_3-way'!C180-1)</f>
        <v>5.9221072056499624E-2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1.0322364151841255</v>
      </c>
      <c r="F180" s="6">
        <f>IF('Log_working_3-way'!D180="","",1/'True_Odds_Calculator_3-way'!N181+1/'True_Odds_Calculator_3-way'!O181+1/'True_Odds_Calculator_3-way'!P181-1)</f>
        <v>1.532107773982716E-14</v>
      </c>
      <c r="H180" s="6">
        <f>IF('Log_working_3-way'!$D180="","",'True_Odds_Calculator_3-way'!N181/'True_Odds_Calculator_3-way'!A181-1)</f>
        <v>2.8346539930960146E-2</v>
      </c>
      <c r="I180" s="6">
        <f>IF('Log_working_3-way'!$D180="","",'True_Odds_Calculator_3-way'!O181/'True_Odds_Calculator_3-way'!B181-1)</f>
        <v>4.063090776253464E-2</v>
      </c>
      <c r="J180" s="6">
        <f>IF('Log_working_3-way'!$D180="","",'True_Odds_Calculator_3-way'!P181/'True_Odds_Calculator_3-way'!C181-1)</f>
        <v>3.70376048299208E-2</v>
      </c>
      <c r="K180" s="6">
        <f>IF('Log_working_3-way'!$D180="","",1/'True_Odds_Calculator_3-way'!A181+1/'True_Odds_Calculator_3-way'!B181+1/'True_Odds_Calculator_3-way'!C181-1)</f>
        <v>3.4490337114751135E-2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1.0574818971431481</v>
      </c>
      <c r="F181" s="6">
        <f>IF('Log_working_3-way'!D181="","",1/'True_Odds_Calculator_3-way'!N182+1/'True_Odds_Calculator_3-way'!O182+1/'True_Odds_Calculator_3-way'!P182-1)</f>
        <v>1.2421175199506251E-12</v>
      </c>
      <c r="H181" s="6">
        <f>IF('Log_working_3-way'!$D181="","",'True_Odds_Calculator_3-way'!N182/'True_Odds_Calculator_3-way'!A182-1)</f>
        <v>6.5390721220880632E-2</v>
      </c>
      <c r="I181" s="6">
        <f>IF('Log_working_3-way'!$D181="","",'True_Odds_Calculator_3-way'!O182/'True_Odds_Calculator_3-way'!B182-1)</f>
        <v>7.1780720427444322E-2</v>
      </c>
      <c r="J181" s="6">
        <f>IF('Log_working_3-way'!$D181="","",'True_Odds_Calculator_3-way'!P182/'True_Odds_Calculator_3-way'!C182-1)</f>
        <v>4.9823560839163505E-2</v>
      </c>
      <c r="K181" s="6">
        <f>IF('Log_working_3-way'!$D181="","",1/'True_Odds_Calculator_3-way'!A182+1/'True_Odds_Calculator_3-way'!B182+1/'True_Odds_Calculator_3-way'!C182-1)</f>
        <v>6.0811660582276161E-2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1.0563204456084081</v>
      </c>
      <c r="F182" s="6">
        <f>IF('Log_working_3-way'!D182="","",1/'True_Odds_Calculator_3-way'!N183+1/'True_Odds_Calculator_3-way'!O183+1/'True_Odds_Calculator_3-way'!P183-1)</f>
        <v>1.0194067812108187E-12</v>
      </c>
      <c r="H182" s="6">
        <f>IF('Log_working_3-way'!$D182="","",'True_Odds_Calculator_3-way'!N183/'True_Odds_Calculator_3-way'!A183-1)</f>
        <v>5.6421901253877804E-2</v>
      </c>
      <c r="I182" s="6">
        <f>IF('Log_working_3-way'!$D182="","",'True_Odds_Calculator_3-way'!O183/'True_Odds_Calculator_3-way'!B183-1)</f>
        <v>6.8263802835204945E-2</v>
      </c>
      <c r="J182" s="6">
        <f>IF('Log_working_3-way'!$D182="","",'True_Odds_Calculator_3-way'!P183/'True_Odds_Calculator_3-way'!C183-1)</f>
        <v>5.709189351522137E-2</v>
      </c>
      <c r="K182" s="6">
        <f>IF('Log_working_3-way'!$D182="","",1/'True_Odds_Calculator_3-way'!A183+1/'True_Odds_Calculator_3-way'!B183+1/'True_Odds_Calculator_3-way'!C183-1)</f>
        <v>6.0090342144060838E-2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1.0380176878435234</v>
      </c>
      <c r="F183" s="6">
        <f>IF('Log_working_3-way'!D183="","",1/'True_Odds_Calculator_3-way'!N184+1/'True_Odds_Calculator_3-way'!O184+1/'True_Odds_Calculator_3-way'!P184-1)</f>
        <v>2.1049828546892968E-13</v>
      </c>
      <c r="H183" s="6">
        <f>IF('Log_working_3-way'!$D183="","",'True_Odds_Calculator_3-way'!N184/'True_Odds_Calculator_3-way'!A184-1)</f>
        <v>7.3628929394773612E-2</v>
      </c>
      <c r="I183" s="6">
        <f>IF('Log_working_3-way'!$D183="","",'True_Odds_Calculator_3-way'!O184/'True_Odds_Calculator_3-way'!B184-1)</f>
        <v>6.6735066578241575E-2</v>
      </c>
      <c r="J183" s="6">
        <f>IF('Log_working_3-way'!$D183="","",'True_Odds_Calculator_3-way'!P184/'True_Odds_Calculator_3-way'!C184-1)</f>
        <v>1.3959423470134791E-2</v>
      </c>
      <c r="K183" s="6">
        <f>IF('Log_working_3-way'!$D183="","",1/'True_Odds_Calculator_3-way'!A184+1/'True_Odds_Calculator_3-way'!B184+1/'True_Odds_Calculator_3-way'!C184-1)</f>
        <v>3.1580788588710496E-2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1.0250990128511952</v>
      </c>
      <c r="F184" s="6">
        <f>IF('Log_working_3-way'!D184="","",1/'True_Odds_Calculator_3-way'!N185+1/'True_Odds_Calculator_3-way'!O185+1/'True_Odds_Calculator_3-way'!P185-1)</f>
        <v>2.2204460492503131E-15</v>
      </c>
      <c r="H184" s="6">
        <f>IF('Log_working_3-way'!$D184="","",'True_Odds_Calculator_3-way'!N185/'True_Odds_Calculator_3-way'!A185-1)</f>
        <v>1.8796363733015742E-2</v>
      </c>
      <c r="I184" s="6">
        <f>IF('Log_working_3-way'!$D184="","",'True_Odds_Calculator_3-way'!O185/'True_Odds_Calculator_3-way'!B185-1)</f>
        <v>3.1645000656580047E-2</v>
      </c>
      <c r="J184" s="6">
        <f>IF('Log_working_3-way'!$D184="","",'True_Odds_Calculator_3-way'!P185/'True_Odds_Calculator_3-way'!C185-1)</f>
        <v>3.4279015870198881E-2</v>
      </c>
      <c r="K184" s="6">
        <f>IF('Log_working_3-way'!$D184="","",1/'True_Odds_Calculator_3-way'!A185+1/'True_Odds_Calculator_3-way'!B185+1/'True_Odds_Calculator_3-way'!C185-1)</f>
        <v>2.6304422975063968E-2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1.0395754060404565</v>
      </c>
      <c r="F185" s="6">
        <f>IF('Log_working_3-way'!D185="","",1/'True_Odds_Calculator_3-way'!N186+1/'True_Odds_Calculator_3-way'!O186+1/'True_Odds_Calculator_3-way'!P186-1)</f>
        <v>3.8902214782865485E-13</v>
      </c>
      <c r="H185" s="6">
        <f>IF('Log_working_3-way'!$D185="","",'True_Odds_Calculator_3-way'!N186/'True_Odds_Calculator_3-way'!A186-1)</f>
        <v>8.7617323809644931E-2</v>
      </c>
      <c r="I185" s="6">
        <f>IF('Log_working_3-way'!$D185="","",'True_Odds_Calculator_3-way'!O186/'True_Odds_Calculator_3-way'!B186-1)</f>
        <v>7.0024320018972075E-2</v>
      </c>
      <c r="J185" s="6">
        <f>IF('Log_working_3-way'!$D185="","",'True_Odds_Calculator_3-way'!P186/'True_Odds_Calculator_3-way'!C186-1)</f>
        <v>1.2536696557204907E-2</v>
      </c>
      <c r="K185" s="6">
        <f>IF('Log_working_3-way'!$D185="","",1/'True_Odds_Calculator_3-way'!A186+1/'True_Odds_Calculator_3-way'!B186+1/'True_Odds_Calculator_3-way'!C186-1)</f>
        <v>3.0519312742632865E-2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1.0249928682569629</v>
      </c>
      <c r="F186" s="6">
        <f>IF('Log_working_3-way'!D186="","",1/'True_Odds_Calculator_3-way'!N187+1/'True_Odds_Calculator_3-way'!O187+1/'True_Odds_Calculator_3-way'!P187-1)</f>
        <v>2.2204460492503131E-15</v>
      </c>
      <c r="H186" s="6">
        <f>IF('Log_working_3-way'!$D186="","",'True_Odds_Calculator_3-way'!N187/'True_Odds_Calculator_3-way'!A187-1)</f>
        <v>1.9433635050981168E-2</v>
      </c>
      <c r="I186" s="6">
        <f>IF('Log_working_3-way'!$D186="","",'True_Odds_Calculator_3-way'!O187/'True_Odds_Calculator_3-way'!B187-1)</f>
        <v>3.3586165904750054E-2</v>
      </c>
      <c r="J186" s="6">
        <f>IF('Log_working_3-way'!$D186="","",'True_Odds_Calculator_3-way'!P187/'True_Odds_Calculator_3-way'!C187-1)</f>
        <v>3.0829846594141008E-2</v>
      </c>
      <c r="K186" s="6">
        <f>IF('Log_working_3-way'!$D186="","",1/'True_Odds_Calculator_3-way'!A187+1/'True_Odds_Calculator_3-way'!B187+1/'True_Odds_Calculator_3-way'!C187-1)</f>
        <v>2.6365534674140045E-2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1.0229772744191159</v>
      </c>
      <c r="F187" s="6">
        <f>IF('Log_working_3-way'!D187="","",1/'True_Odds_Calculator_3-way'!N188+1/'True_Odds_Calculator_3-way'!O188+1/'True_Odds_Calculator_3-way'!P188-1)</f>
        <v>1.3322676295501878E-15</v>
      </c>
      <c r="H187" s="6">
        <f>IF('Log_working_3-way'!$D187="","",'True_Odds_Calculator_3-way'!N188/'True_Odds_Calculator_3-way'!A188-1)</f>
        <v>2.7012517142761316E-2</v>
      </c>
      <c r="I187" s="6">
        <f>IF('Log_working_3-way'!$D187="","",'True_Odds_Calculator_3-way'!O188/'True_Odds_Calculator_3-way'!B188-1)</f>
        <v>3.1212271669613711E-2</v>
      </c>
      <c r="J187" s="6">
        <f>IF('Log_working_3-way'!$D187="","",'True_Odds_Calculator_3-way'!P188/'True_Odds_Calculator_3-way'!C188-1)</f>
        <v>1.8598650402331662E-2</v>
      </c>
      <c r="K187" s="6">
        <f>IF('Log_working_3-way'!$D187="","",1/'True_Odds_Calculator_3-way'!A188+1/'True_Odds_Calculator_3-way'!B188+1/'True_Odds_Calculator_3-way'!C188-1)</f>
        <v>2.4377308699043976E-2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1.0304483698667704</v>
      </c>
      <c r="F188" s="6">
        <f>IF('Log_working_3-way'!D188="","",1/'True_Odds_Calculator_3-way'!N189+1/'True_Odds_Calculator_3-way'!O189+1/'True_Odds_Calculator_3-way'!P189-1)</f>
        <v>1.7763568394002505E-14</v>
      </c>
      <c r="H188" s="6">
        <f>IF('Log_working_3-way'!$D188="","",'True_Odds_Calculator_3-way'!N189/'True_Odds_Calculator_3-way'!A189-1)</f>
        <v>1.6469499856911041E-2</v>
      </c>
      <c r="I188" s="6">
        <f>IF('Log_working_3-way'!$D188="","",'True_Odds_Calculator_3-way'!O189/'True_Odds_Calculator_3-way'!B189-1)</f>
        <v>4.3975923225763935E-2</v>
      </c>
      <c r="J188" s="6">
        <f>IF('Log_working_3-way'!$D188="","",'True_Odds_Calculator_3-way'!P189/'True_Odds_Calculator_3-way'!C189-1)</f>
        <v>5.0032924498796483E-2</v>
      </c>
      <c r="K188" s="6">
        <f>IF('Log_working_3-way'!$D188="","",1/'True_Odds_Calculator_3-way'!A189+1/'True_Odds_Calculator_3-way'!B189+1/'True_Odds_Calculator_3-way'!C189-1)</f>
        <v>2.9311567531281391E-2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1.0381630060023328</v>
      </c>
      <c r="F189" s="6">
        <f>IF('Log_working_3-way'!D189="","",1/'True_Odds_Calculator_3-way'!N190+1/'True_Odds_Calculator_3-way'!O190+1/'True_Odds_Calculator_3-way'!P190-1)</f>
        <v>2.6845192735436285E-13</v>
      </c>
      <c r="H189" s="6">
        <f>IF('Log_working_3-way'!$D189="","",'True_Odds_Calculator_3-way'!N190/'True_Odds_Calculator_3-way'!A190-1)</f>
        <v>1.2646520241787806E-2</v>
      </c>
      <c r="I189" s="6">
        <f>IF('Log_working_3-way'!$D189="","",'True_Odds_Calculator_3-way'!O190/'True_Odds_Calculator_3-way'!B190-1)</f>
        <v>6.6998514437192291E-2</v>
      </c>
      <c r="J189" s="6">
        <f>IF('Log_working_3-way'!$D189="","",'True_Odds_Calculator_3-way'!P190/'True_Odds_Calculator_3-way'!C190-1)</f>
        <v>8.1651743568995627E-2</v>
      </c>
      <c r="K189" s="6">
        <f>IF('Log_working_3-way'!$D189="","",1/'True_Odds_Calculator_3-way'!A190+1/'True_Odds_Calculator_3-way'!B190+1/'True_Odds_Calculator_3-way'!C190-1)</f>
        <v>3.011705477326232E-2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1.0320413434515863</v>
      </c>
      <c r="F190" s="6">
        <f>IF('Log_working_3-way'!D190="","",1/'True_Odds_Calculator_3-way'!N191+1/'True_Odds_Calculator_3-way'!O191+1/'True_Odds_Calculator_3-way'!P191-1)</f>
        <v>1.4876988529977098E-14</v>
      </c>
      <c r="H190" s="6">
        <f>IF('Log_working_3-way'!$D190="","",'True_Odds_Calculator_3-way'!N191/'True_Odds_Calculator_3-way'!A191-1)</f>
        <v>2.7473376060857202E-2</v>
      </c>
      <c r="I190" s="6">
        <f>IF('Log_working_3-way'!$D190="","",'True_Odds_Calculator_3-way'!O191/'True_Odds_Calculator_3-way'!B191-1)</f>
        <v>4.0861286808824948E-2</v>
      </c>
      <c r="J190" s="6">
        <f>IF('Log_working_3-way'!$D190="","",'True_Odds_Calculator_3-way'!P191/'True_Odds_Calculator_3-way'!C191-1)</f>
        <v>3.7342791853719026E-2</v>
      </c>
      <c r="K190" s="6">
        <f>IF('Log_working_3-way'!$D190="","",1/'True_Odds_Calculator_3-way'!A191+1/'True_Odds_Calculator_3-way'!B191+1/'True_Odds_Calculator_3-way'!C191-1)</f>
        <v>3.4188838225239326E-2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1.0361438246999546</v>
      </c>
      <c r="F191" s="6">
        <f>IF('Log_working_3-way'!D191="","",1/'True_Odds_Calculator_3-way'!N192+1/'True_Odds_Calculator_3-way'!O192+1/'True_Odds_Calculator_3-way'!P192-1)</f>
        <v>9.3702823278363212E-14</v>
      </c>
      <c r="H191" s="6">
        <f>IF('Log_working_3-way'!$D191="","",'True_Odds_Calculator_3-way'!N192/'True_Odds_Calculator_3-way'!A192-1)</f>
        <v>6.5862276175572054E-2</v>
      </c>
      <c r="I191" s="6">
        <f>IF('Log_working_3-way'!$D191="","",'True_Odds_Calculator_3-way'!O192/'True_Odds_Calculator_3-way'!B192-1)</f>
        <v>5.6205711329048169E-2</v>
      </c>
      <c r="J191" s="6">
        <f>IF('Log_working_3-way'!$D191="","",'True_Odds_Calculator_3-way'!P192/'True_Odds_Calculator_3-way'!C192-1)</f>
        <v>1.6202506148147222E-2</v>
      </c>
      <c r="K191" s="6">
        <f>IF('Log_working_3-way'!$D191="","",1/'True_Odds_Calculator_3-way'!A192+1/'True_Odds_Calculator_3-way'!B192+1/'True_Odds_Calculator_3-way'!C192-1)</f>
        <v>3.252283491858643E-2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1.0407936297592797</v>
      </c>
      <c r="F192" s="6">
        <f>IF('Log_working_3-way'!D192="","",1/'True_Odds_Calculator_3-way'!N193+1/'True_Odds_Calculator_3-way'!O193+1/'True_Odds_Calculator_3-way'!P193-1)</f>
        <v>2.4757973449140991E-13</v>
      </c>
      <c r="H192" s="6">
        <f>IF('Log_working_3-way'!$D192="","",'True_Odds_Calculator_3-way'!N193/'True_Odds_Calculator_3-way'!A193-1)</f>
        <v>7.8940239519619038E-2</v>
      </c>
      <c r="I192" s="6">
        <f>IF('Log_working_3-way'!$D192="","",'True_Odds_Calculator_3-way'!O193/'True_Odds_Calculator_3-way'!B193-1)</f>
        <v>6.1509019563189549E-2</v>
      </c>
      <c r="J192" s="6">
        <f>IF('Log_working_3-way'!$D192="","",'True_Odds_Calculator_3-way'!P193/'True_Odds_Calculator_3-way'!C193-1)</f>
        <v>1.7770012857496686E-2</v>
      </c>
      <c r="K192" s="6">
        <f>IF('Log_working_3-way'!$D192="","",1/'True_Odds_Calculator_3-way'!A193+1/'True_Odds_Calculator_3-way'!B193+1/'True_Odds_Calculator_3-way'!C193-1)</f>
        <v>3.6111633937720988E-2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1.0284187337856672</v>
      </c>
      <c r="F193" s="6">
        <f>IF('Log_working_3-way'!D193="","",1/'True_Odds_Calculator_3-way'!N194+1/'True_Odds_Calculator_3-way'!O194+1/'True_Odds_Calculator_3-way'!P194-1)</f>
        <v>5.773159728050814E-15</v>
      </c>
      <c r="H193" s="6">
        <f>IF('Log_working_3-way'!$D193="","",'True_Odds_Calculator_3-way'!N194/'True_Odds_Calculator_3-way'!A194-1)</f>
        <v>3.379069974065585E-2</v>
      </c>
      <c r="I193" s="6">
        <f>IF('Log_working_3-way'!$D193="","",'True_Odds_Calculator_3-way'!O194/'True_Odds_Calculator_3-way'!B194-1)</f>
        <v>3.4153471967501847E-2</v>
      </c>
      <c r="J193" s="6">
        <f>IF('Log_working_3-way'!$D193="","",'True_Odds_Calculator_3-way'!P194/'True_Odds_Calculator_3-way'!C194-1)</f>
        <v>2.5433607097479216E-2</v>
      </c>
      <c r="K193" s="6">
        <f>IF('Log_working_3-way'!$D193="","",1/'True_Odds_Calculator_3-way'!A194+1/'True_Odds_Calculator_3-way'!B194+1/'True_Odds_Calculator_3-way'!C194-1)</f>
        <v>3.0530612964716486E-2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1.0397270547303898</v>
      </c>
      <c r="F194" s="6">
        <f>IF('Log_working_3-way'!D194="","",1/'True_Odds_Calculator_3-way'!N195+1/'True_Odds_Calculator_3-way'!O195+1/'True_Odds_Calculator_3-way'!P195-1)</f>
        <v>1.0791367799356522E-13</v>
      </c>
      <c r="H194" s="6">
        <f>IF('Log_working_3-way'!$D194="","",'True_Odds_Calculator_3-way'!N195/'True_Odds_Calculator_3-way'!A195-1)</f>
        <v>2.4740606314724634E-2</v>
      </c>
      <c r="I194" s="6">
        <f>IF('Log_working_3-way'!$D194="","",'True_Odds_Calculator_3-way'!O195/'True_Odds_Calculator_3-way'!B195-1)</f>
        <v>5.3576294923737278E-2</v>
      </c>
      <c r="J194" s="6">
        <f>IF('Log_working_3-way'!$D194="","",'True_Odds_Calculator_3-way'!P195/'True_Odds_Calculator_3-way'!C195-1)</f>
        <v>6.0048142520489289E-2</v>
      </c>
      <c r="K194" s="6">
        <f>IF('Log_working_3-way'!$D194="","",1/'True_Odds_Calculator_3-way'!A195+1/'True_Odds_Calculator_3-way'!B195+1/'True_Odds_Calculator_3-way'!C195-1)</f>
        <v>3.9772491385394515E-2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1.0395337521331234</v>
      </c>
      <c r="F195" s="6">
        <f>IF('Log_working_3-way'!D195="","",1/'True_Odds_Calculator_3-way'!N196+1/'True_Odds_Calculator_3-way'!O196+1/'True_Odds_Calculator_3-way'!P196-1)</f>
        <v>1.0413891970983968E-13</v>
      </c>
      <c r="H195" s="6">
        <f>IF('Log_working_3-way'!$D195="","",'True_Odds_Calculator_3-way'!N196/'True_Odds_Calculator_3-way'!A196-1)</f>
        <v>2.4618754499924345E-2</v>
      </c>
      <c r="I195" s="6">
        <f>IF('Log_working_3-way'!$D195="","",'True_Odds_Calculator_3-way'!O196/'True_Odds_Calculator_3-way'!B196-1)</f>
        <v>5.3420571784219772E-2</v>
      </c>
      <c r="J195" s="6">
        <f>IF('Log_working_3-way'!$D195="","",'True_Odds_Calculator_3-way'!P196/'True_Odds_Calculator_3-way'!C196-1)</f>
        <v>5.9650761909713301E-2</v>
      </c>
      <c r="K195" s="6">
        <f>IF('Log_working_3-way'!$D195="","",1/'True_Odds_Calculator_3-way'!A196+1/'True_Odds_Calculator_3-way'!B196+1/'True_Odds_Calculator_3-way'!C196-1)</f>
        <v>3.9583937502938982E-2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1.0368388013721432</v>
      </c>
      <c r="F196" s="6">
        <f>IF('Log_working_3-way'!D196="","",1/'True_Odds_Calculator_3-way'!N197+1/'True_Odds_Calculator_3-way'!O197+1/'True_Odds_Calculator_3-way'!P197-1)</f>
        <v>5.4622972811557702E-14</v>
      </c>
      <c r="H196" s="6">
        <f>IF('Log_working_3-way'!$D196="","",'True_Odds_Calculator_3-way'!N197/'True_Odds_Calculator_3-way'!A197-1)</f>
        <v>2.4713058643070607E-2</v>
      </c>
      <c r="I196" s="6">
        <f>IF('Log_working_3-way'!$D196="","",'True_Odds_Calculator_3-way'!O197/'True_Odds_Calculator_3-way'!B197-1)</f>
        <v>4.9377795561894811E-2</v>
      </c>
      <c r="J196" s="6">
        <f>IF('Log_working_3-way'!$D196="","",'True_Odds_Calculator_3-way'!P197/'True_Odds_Calculator_3-way'!C197-1)</f>
        <v>5.210412789000185E-2</v>
      </c>
      <c r="K196" s="6">
        <f>IF('Log_working_3-way'!$D196="","",1/'True_Odds_Calculator_3-way'!A197+1/'True_Odds_Calculator_3-way'!B197+1/'True_Odds_Calculator_3-way'!C197-1)</f>
        <v>3.7623356561786725E-2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1.0366481449778977</v>
      </c>
      <c r="F197" s="6">
        <f>IF('Log_working_3-way'!D197="","",1/'True_Odds_Calculator_3-way'!N198+1/'True_Odds_Calculator_3-way'!O198+1/'True_Odds_Calculator_3-way'!P198-1)</f>
        <v>3.8857805861880479E-14</v>
      </c>
      <c r="H197" s="6">
        <f>IF('Log_working_3-way'!$D197="","",'True_Odds_Calculator_3-way'!N198/'True_Odds_Calculator_3-way'!A198-1)</f>
        <v>3.6217689223719152E-2</v>
      </c>
      <c r="I197" s="6">
        <f>IF('Log_working_3-way'!$D197="","",'True_Odds_Calculator_3-way'!O198/'True_Odds_Calculator_3-way'!B198-1)</f>
        <v>4.3429218874956321E-2</v>
      </c>
      <c r="J197" s="6">
        <f>IF('Log_working_3-way'!$D197="","",'True_Odds_Calculator_3-way'!P198/'True_Odds_Calculator_3-way'!C198-1)</f>
        <v>3.9527259935378867E-2</v>
      </c>
      <c r="K197" s="6">
        <f>IF('Log_working_3-way'!$D197="","",1/'True_Odds_Calculator_3-way'!A198+1/'True_Odds_Calculator_3-way'!B198+1/'True_Odds_Calculator_3-way'!C198-1)</f>
        <v>3.9489724834552486E-2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1.0371565408735117</v>
      </c>
      <c r="F198" s="6">
        <f>IF('Log_working_3-way'!D198="","",1/'True_Odds_Calculator_3-way'!N199+1/'True_Odds_Calculator_3-way'!O199+1/'True_Odds_Calculator_3-way'!P199-1)</f>
        <v>4.3742787170231168E-14</v>
      </c>
      <c r="H198" s="6">
        <f>IF('Log_working_3-way'!$D198="","",'True_Odds_Calculator_3-way'!N199/'True_Odds_Calculator_3-way'!A199-1)</f>
        <v>3.6874878825292168E-2</v>
      </c>
      <c r="I198" s="6">
        <f>IF('Log_working_3-way'!$D198="","",'True_Odds_Calculator_3-way'!O199/'True_Odds_Calculator_3-way'!B199-1)</f>
        <v>4.6060846222594876E-2</v>
      </c>
      <c r="J198" s="6">
        <f>IF('Log_working_3-way'!$D198="","",'True_Odds_Calculator_3-way'!P199/'True_Odds_Calculator_3-way'!C199-1)</f>
        <v>3.8162402534747786E-2</v>
      </c>
      <c r="K198" s="6">
        <f>IF('Log_working_3-way'!$D198="","",1/'True_Odds_Calculator_3-way'!A199+1/'True_Odds_Calculator_3-way'!B199+1/'True_Odds_Calculator_3-way'!C199-1)</f>
        <v>3.9941041834720359E-2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1.0407305332751242</v>
      </c>
      <c r="F199" s="6">
        <f>IF('Log_working_3-way'!D199="","",1/'True_Odds_Calculator_3-way'!N200+1/'True_Odds_Calculator_3-way'!O200+1/'True_Odds_Calculator_3-way'!P200-1)</f>
        <v>1.4410694859634532E-13</v>
      </c>
      <c r="H199" s="6">
        <f>IF('Log_working_3-way'!$D199="","",'True_Odds_Calculator_3-way'!N200/'True_Odds_Calculator_3-way'!A200-1)</f>
        <v>6.4317546614869547E-2</v>
      </c>
      <c r="I199" s="6">
        <f>IF('Log_working_3-way'!$D199="","",'True_Odds_Calculator_3-way'!O200/'True_Odds_Calculator_3-way'!B200-1)</f>
        <v>5.6106586562624905E-2</v>
      </c>
      <c r="J199" s="6">
        <f>IF('Log_working_3-way'!$D199="","",'True_Odds_Calculator_3-way'!P200/'True_Odds_Calculator_3-way'!C200-1)</f>
        <v>2.3763732302490403E-2</v>
      </c>
      <c r="K199" s="6">
        <f>IF('Log_working_3-way'!$D199="","",1/'True_Odds_Calculator_3-way'!A200+1/'True_Odds_Calculator_3-way'!B200+1/'True_Odds_Calculator_3-way'!C200-1)</f>
        <v>4.002807397124708E-2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1.0385188278575144</v>
      </c>
      <c r="F200" s="6">
        <f>IF('Log_working_3-way'!D200="","",1/'True_Odds_Calculator_3-way'!N201+1/'True_Odds_Calculator_3-way'!O201+1/'True_Odds_Calculator_3-way'!P201-1)</f>
        <v>7.7715611723760958E-14</v>
      </c>
      <c r="H200" s="6">
        <f>IF('Log_working_3-way'!$D200="","",'True_Odds_Calculator_3-way'!N201/'True_Odds_Calculator_3-way'!A201-1)</f>
        <v>2.5650350627964169E-2</v>
      </c>
      <c r="I200" s="6">
        <f>IF('Log_working_3-way'!$D200="","",'True_Odds_Calculator_3-way'!O201/'True_Odds_Calculator_3-way'!B201-1)</f>
        <v>5.0238976690915704E-2</v>
      </c>
      <c r="J200" s="6">
        <f>IF('Log_working_3-way'!$D200="","",'True_Odds_Calculator_3-way'!P201/'True_Odds_Calculator_3-way'!C201-1)</f>
        <v>5.6346720233954706E-2</v>
      </c>
      <c r="K200" s="6">
        <f>IF('Log_working_3-way'!$D200="","",1/'True_Odds_Calculator_3-way'!A201+1/'True_Odds_Calculator_3-way'!B201+1/'True_Odds_Calculator_3-way'!C201-1)</f>
        <v>3.9210615265520721E-2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1.0578552082945927</v>
      </c>
      <c r="F201" s="6">
        <f>IF('Log_working_3-way'!D201="","",1/'True_Odds_Calculator_3-way'!N202+1/'True_Odds_Calculator_3-way'!O202+1/'True_Odds_Calculator_3-way'!P202-1)</f>
        <v>1.8398615964088094E-12</v>
      </c>
      <c r="H201" s="6">
        <f>IF('Log_working_3-way'!$D201="","",'True_Odds_Calculator_3-way'!N202/'True_Odds_Calculator_3-way'!A202-1)</f>
        <v>8.6421425717616129E-2</v>
      </c>
      <c r="I201" s="6">
        <f>IF('Log_working_3-way'!$D201="","",'True_Odds_Calculator_3-way'!O202/'True_Odds_Calculator_3-way'!B202-1)</f>
        <v>7.7441041255401188E-2</v>
      </c>
      <c r="J201" s="6">
        <f>IF('Log_working_3-way'!$D201="","",'True_Odds_Calculator_3-way'!P202/'True_Odds_Calculator_3-way'!C202-1)</f>
        <v>3.5907769356909647E-2</v>
      </c>
      <c r="K201" s="6">
        <f>IF('Log_working_3-way'!$D201="","",1/'True_Odds_Calculator_3-way'!A202+1/'True_Odds_Calculator_3-way'!B202+1/'True_Odds_Calculator_3-way'!C202-1)</f>
        <v>5.7623839020350509E-2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1.0614044759833094</v>
      </c>
      <c r="F202" s="6">
        <f>IF('Log_working_3-way'!D202="","",1/'True_Odds_Calculator_3-way'!N203+1/'True_Odds_Calculator_3-way'!O203+1/'True_Odds_Calculator_3-way'!P203-1)</f>
        <v>3.1303848402330914E-12</v>
      </c>
      <c r="H202" s="6">
        <f>IF('Log_working_3-way'!$D202="","",'True_Odds_Calculator_3-way'!N203/'True_Odds_Calculator_3-way'!A203-1)</f>
        <v>3.6040920366031903E-2</v>
      </c>
      <c r="I202" s="6">
        <f>IF('Log_working_3-way'!$D202="","",'True_Odds_Calculator_3-way'!O203/'True_Odds_Calculator_3-way'!B203-1)</f>
        <v>7.7454247560152512E-2</v>
      </c>
      <c r="J202" s="6">
        <f>IF('Log_working_3-way'!$D202="","",'True_Odds_Calculator_3-way'!P203/'True_Odds_Calculator_3-way'!C203-1)</f>
        <v>0.10346712540221414</v>
      </c>
      <c r="K202" s="6">
        <f>IF('Log_working_3-way'!$D202="","",1/'True_Odds_Calculator_3-way'!A203+1/'True_Odds_Calculator_3-way'!B203+1/'True_Odds_Calculator_3-way'!C203-1)</f>
        <v>5.9740901314263795E-2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1.0557156583348335</v>
      </c>
      <c r="F203" s="6">
        <f>IF('Log_working_3-way'!D203="","",1/'True_Odds_Calculator_3-way'!N204+1/'True_Odds_Calculator_3-way'!O204+1/'True_Odds_Calculator_3-way'!P204-1)</f>
        <v>1.1266543253896089E-12</v>
      </c>
      <c r="H203" s="6">
        <f>IF('Log_working_3-way'!$D203="","",'True_Odds_Calculator_3-way'!N204/'True_Odds_Calculator_3-way'!A204-1)</f>
        <v>7.2802132997475955E-2</v>
      </c>
      <c r="I203" s="6">
        <f>IF('Log_working_3-way'!$D203="","",'True_Odds_Calculator_3-way'!O204/'True_Odds_Calculator_3-way'!B204-1)</f>
        <v>7.2121180838724985E-2</v>
      </c>
      <c r="J203" s="6">
        <f>IF('Log_working_3-way'!$D203="","",'True_Odds_Calculator_3-way'!P204/'True_Odds_Calculator_3-way'!C204-1)</f>
        <v>4.0805483404873444E-2</v>
      </c>
      <c r="K203" s="6">
        <f>IF('Log_working_3-way'!$D203="","",1/'True_Odds_Calculator_3-way'!A204+1/'True_Odds_Calculator_3-way'!B204+1/'True_Odds_Calculator_3-way'!C204-1)</f>
        <v>5.7623948318348717E-2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1.0613080020073653</v>
      </c>
      <c r="F204" s="6">
        <f>IF('Log_working_3-way'!D204="","",1/'True_Odds_Calculator_3-way'!N205+1/'True_Odds_Calculator_3-way'!O205+1/'True_Odds_Calculator_3-way'!P205-1)</f>
        <v>3.0508928716699302E-12</v>
      </c>
      <c r="H204" s="6">
        <f>IF('Log_working_3-way'!$D204="","",'True_Odds_Calculator_3-way'!N205/'True_Odds_Calculator_3-way'!A205-1)</f>
        <v>0.10343241519713575</v>
      </c>
      <c r="I204" s="6">
        <f>IF('Log_working_3-way'!$D204="","",'True_Odds_Calculator_3-way'!O205/'True_Odds_Calculator_3-way'!B205-1)</f>
        <v>7.653960581557917E-2</v>
      </c>
      <c r="J204" s="6">
        <f>IF('Log_working_3-way'!$D204="","",'True_Odds_Calculator_3-way'!P205/'True_Odds_Calculator_3-way'!C205-1)</f>
        <v>3.6339172033271305E-2</v>
      </c>
      <c r="K204" s="6">
        <f>IF('Log_working_3-way'!$D204="","",1/'True_Odds_Calculator_3-way'!A205+1/'True_Odds_Calculator_3-way'!B205+1/'True_Odds_Calculator_3-way'!C205-1)</f>
        <v>5.9762731028800697E-2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1.1131363192125863</v>
      </c>
      <c r="F205" s="6">
        <f>IF('Log_working_3-way'!D205="","",1/'True_Odds_Calculator_3-way'!N206+1/'True_Odds_Calculator_3-way'!O206+1/'True_Odds_Calculator_3-way'!P206-1)</f>
        <v>-1.1102230246251565E-16</v>
      </c>
      <c r="H205" s="6">
        <f>IF('Log_working_3-way'!$D205="","",'True_Odds_Calculator_3-way'!N206/'True_Odds_Calculator_3-way'!A206-1)</f>
        <v>1.9875373392598483E-2</v>
      </c>
      <c r="I205" s="6">
        <f>IF('Log_working_3-way'!$D205="","",'True_Odds_Calculator_3-way'!O206/'True_Odds_Calculator_3-way'!B206-1)</f>
        <v>0.23842255055716599</v>
      </c>
      <c r="J205" s="6">
        <f>IF('Log_working_3-way'!$D205="","",'True_Odds_Calculator_3-way'!P206/'True_Odds_Calculator_3-way'!C206-1)</f>
        <v>0.34518921717480455</v>
      </c>
      <c r="K205" s="6">
        <f>IF('Log_working_3-way'!$D205="","",1/'True_Odds_Calculator_3-way'!A206+1/'True_Odds_Calculator_3-way'!B206+1/'True_Odds_Calculator_3-way'!C206-1)</f>
        <v>6.4120808993743061E-2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1.0586061576291415</v>
      </c>
      <c r="F206" s="6">
        <f>IF('Log_working_3-way'!D206="","",1/'True_Odds_Calculator_3-way'!N207+1/'True_Odds_Calculator_3-way'!O207+1/'True_Odds_Calculator_3-way'!P207-1)</f>
        <v>2.0055068716828828E-12</v>
      </c>
      <c r="H206" s="6">
        <f>IF('Log_working_3-way'!$D206="","",'True_Odds_Calculator_3-way'!N207/'True_Odds_Calculator_3-way'!A207-1)</f>
        <v>3.6711481711785954E-2</v>
      </c>
      <c r="I206" s="6">
        <f>IF('Log_working_3-way'!$D206="","",'True_Odds_Calculator_3-way'!O207/'True_Odds_Calculator_3-way'!B207-1)</f>
        <v>7.4908585214497281E-2</v>
      </c>
      <c r="J206" s="6">
        <f>IF('Log_working_3-way'!$D206="","",'True_Odds_Calculator_3-way'!P207/'True_Odds_Calculator_3-way'!C207-1)</f>
        <v>9.1002433409500316E-2</v>
      </c>
      <c r="K206" s="6">
        <f>IF('Log_working_3-way'!$D206="","",1/'True_Odds_Calculator_3-way'!A207+1/'True_Odds_Calculator_3-way'!B207+1/'True_Odds_Calculator_3-way'!C207-1)</f>
        <v>5.8330073936316396E-2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1.0549439929647944</v>
      </c>
      <c r="F207" s="6">
        <f>IF('Log_working_3-way'!D207="","",1/'True_Odds_Calculator_3-way'!N208+1/'True_Odds_Calculator_3-way'!O208+1/'True_Odds_Calculator_3-way'!P208-1)</f>
        <v>1.0753620216519266E-12</v>
      </c>
      <c r="H207" s="6">
        <f>IF('Log_working_3-way'!$D207="","",'True_Odds_Calculator_3-way'!N208/'True_Odds_Calculator_3-way'!A208-1)</f>
        <v>3.8245291236592927E-2</v>
      </c>
      <c r="I207" s="6">
        <f>IF('Log_working_3-way'!$D207="","",'True_Odds_Calculator_3-way'!O208/'True_Odds_Calculator_3-way'!B208-1)</f>
        <v>7.0918759282357469E-2</v>
      </c>
      <c r="J207" s="6">
        <f>IF('Log_working_3-way'!$D207="","",'True_Odds_Calculator_3-way'!P208/'True_Odds_Calculator_3-way'!C208-1)</f>
        <v>7.5951632132639668E-2</v>
      </c>
      <c r="K207" s="6">
        <f>IF('Log_working_3-way'!$D207="","",1/'True_Odds_Calculator_3-way'!A208+1/'True_Odds_Calculator_3-way'!B208+1/'True_Odds_Calculator_3-way'!C208-1)</f>
        <v>5.6259069633648906E-2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1.0413863456220167</v>
      </c>
      <c r="F208" s="6">
        <f>IF('Log_working_3-way'!D208="","",1/'True_Odds_Calculator_3-way'!N209+1/'True_Odds_Calculator_3-way'!O209+1/'True_Odds_Calculator_3-way'!P209-1)</f>
        <v>1.6298074001497298E-13</v>
      </c>
      <c r="H208" s="6">
        <f>IF('Log_working_3-way'!$D208="","",'True_Odds_Calculator_3-way'!N209/'True_Odds_Calculator_3-way'!A209-1)</f>
        <v>6.8163926002245523E-2</v>
      </c>
      <c r="I208" s="6">
        <f>IF('Log_working_3-way'!$D208="","",'True_Odds_Calculator_3-way'!O209/'True_Odds_Calculator_3-way'!B209-1)</f>
        <v>5.4805751282907877E-2</v>
      </c>
      <c r="J208" s="6">
        <f>IF('Log_working_3-way'!$D208="","",'True_Odds_Calculator_3-way'!P209/'True_Odds_Calculator_3-way'!C209-1)</f>
        <v>2.4150941932522541E-2</v>
      </c>
      <c r="K208" s="6">
        <f>IF('Log_working_3-way'!$D208="","",1/'True_Odds_Calculator_3-way'!A209+1/'True_Odds_Calculator_3-way'!B209+1/'True_Odds_Calculator_3-way'!C209-1)</f>
        <v>4.0531878993225856E-2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1.037767966297656</v>
      </c>
      <c r="F209" s="6">
        <f>IF('Log_working_3-way'!D209="","",1/'True_Odds_Calculator_3-way'!N210+1/'True_Odds_Calculator_3-way'!O210+1/'True_Odds_Calculator_3-way'!P210-1)</f>
        <v>7.3940853440035426E-14</v>
      </c>
      <c r="H209" s="6">
        <f>IF('Log_working_3-way'!$D209="","",'True_Odds_Calculator_3-way'!N210/'True_Odds_Calculator_3-way'!A210-1)</f>
        <v>2.3506329716899144E-2</v>
      </c>
      <c r="I209" s="6">
        <f>IF('Log_working_3-way'!$D209="","",'True_Odds_Calculator_3-way'!O210/'True_Odds_Calculator_3-way'!B210-1)</f>
        <v>4.9346783119642579E-2</v>
      </c>
      <c r="J209" s="6">
        <f>IF('Log_working_3-way'!$D209="","",'True_Odds_Calculator_3-way'!P210/'True_Odds_Calculator_3-way'!C210-1)</f>
        <v>5.9242308672060595E-2</v>
      </c>
      <c r="K209" s="6">
        <f>IF('Log_working_3-way'!$D209="","",1/'True_Odds_Calculator_3-way'!A210+1/'True_Odds_Calculator_3-way'!B210+1/'True_Odds_Calculator_3-way'!C210-1)</f>
        <v>3.7735073226364602E-2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1.0373974419832317</v>
      </c>
      <c r="F210" s="6">
        <f>IF('Log_working_3-way'!D210="","",1/'True_Odds_Calculator_3-way'!N211+1/'True_Odds_Calculator_3-way'!O211+1/'True_Odds_Calculator_3-way'!P211-1)</f>
        <v>4.7739590058881731E-14</v>
      </c>
      <c r="H210" s="6">
        <f>IF('Log_working_3-way'!$D210="","",'True_Odds_Calculator_3-way'!N211/'True_Odds_Calculator_3-way'!A211-1)</f>
        <v>4.2457208583917216E-2</v>
      </c>
      <c r="I210" s="6">
        <f>IF('Log_working_3-way'!$D210="","",'True_Odds_Calculator_3-way'!O211/'True_Odds_Calculator_3-way'!B211-1)</f>
        <v>4.7514557450818895E-2</v>
      </c>
      <c r="J210" s="6">
        <f>IF('Log_working_3-way'!$D210="","",'True_Odds_Calculator_3-way'!P211/'True_Odds_Calculator_3-way'!C211-1)</f>
        <v>3.2796195672951223E-2</v>
      </c>
      <c r="K210" s="6">
        <f>IF('Log_working_3-way'!$D210="","",1/'True_Odds_Calculator_3-way'!A211+1/'True_Odds_Calculator_3-way'!B211+1/'True_Odds_Calculator_3-way'!C211-1)</f>
        <v>3.9905637731557198E-2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1.0568169339185423</v>
      </c>
      <c r="F211" s="6">
        <f>IF('Log_working_3-way'!D211="","",1/'True_Odds_Calculator_3-way'!N212+1/'True_Odds_Calculator_3-way'!O212+1/'True_Odds_Calculator_3-way'!P212-1)</f>
        <v>6.248113137985456E-12</v>
      </c>
      <c r="H211" s="6">
        <f>IF('Log_working_3-way'!$D211="","",'True_Odds_Calculator_3-way'!N212/'True_Odds_Calculator_3-way'!A212-1)</f>
        <v>1.7197221249461547E-2</v>
      </c>
      <c r="I211" s="6">
        <f>IF('Log_working_3-way'!$D211="","",'True_Odds_Calculator_3-way'!O212/'True_Odds_Calculator_3-way'!B212-1)</f>
        <v>9.6127167447471518E-2</v>
      </c>
      <c r="J211" s="6">
        <f>IF('Log_working_3-way'!$D211="","",'True_Odds_Calculator_3-way'!P212/'True_Odds_Calculator_3-way'!C212-1)</f>
        <v>0.13793162907832035</v>
      </c>
      <c r="K211" s="6">
        <f>IF('Log_working_3-way'!$D211="","",1/'True_Odds_Calculator_3-way'!A212+1/'True_Odds_Calculator_3-way'!B212+1/'True_Odds_Calculator_3-way'!C212-1)</f>
        <v>4.2428556234608727E-2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1.0521510583571108</v>
      </c>
      <c r="F212" s="6">
        <f>IF('Log_working_3-way'!D212="","",1/'True_Odds_Calculator_3-way'!N213+1/'True_Odds_Calculator_3-way'!O213+1/'True_Odds_Calculator_3-way'!P213-1)</f>
        <v>2.5910384948701903E-12</v>
      </c>
      <c r="H212" s="6">
        <f>IF('Log_working_3-way'!$D212="","",'True_Odds_Calculator_3-way'!N213/'True_Odds_Calculator_3-way'!A213-1)</f>
        <v>1.7702243045667032E-2</v>
      </c>
      <c r="I212" s="6">
        <f>IF('Log_working_3-way'!$D212="","",'True_Odds_Calculator_3-way'!O213/'True_Odds_Calculator_3-way'!B213-1)</f>
        <v>8.4173412145497117E-2</v>
      </c>
      <c r="J212" s="6">
        <f>IF('Log_working_3-way'!$D212="","",'True_Odds_Calculator_3-way'!P213/'True_Odds_Calculator_3-way'!C213-1)</f>
        <v>0.1196309333968324</v>
      </c>
      <c r="K212" s="6">
        <f>IF('Log_working_3-way'!$D212="","",1/'True_Odds_Calculator_3-way'!A213+1/'True_Odds_Calculator_3-way'!B213+1/'True_Odds_Calculator_3-way'!C213-1)</f>
        <v>4.1147476566742558E-2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1.0262488049249743</v>
      </c>
      <c r="F213" s="6">
        <f>IF('Log_working_3-way'!D213="","",1/'True_Odds_Calculator_3-way'!N214+1/'True_Odds_Calculator_3-way'!O214+1/'True_Odds_Calculator_3-way'!P214-1)</f>
        <v>4.4408920985006262E-15</v>
      </c>
      <c r="H213" s="6">
        <f>IF('Log_working_3-way'!$D213="","",'True_Odds_Calculator_3-way'!N214/'True_Odds_Calculator_3-way'!A214-1)</f>
        <v>1.6565852711326379E-2</v>
      </c>
      <c r="I213" s="6">
        <f>IF('Log_working_3-way'!$D213="","",'True_Odds_Calculator_3-way'!O214/'True_Odds_Calculator_3-way'!B214-1)</f>
        <v>3.5375760913401555E-2</v>
      </c>
      <c r="J213" s="6">
        <f>IF('Log_working_3-way'!$D213="","",'True_Odds_Calculator_3-way'!P214/'True_Odds_Calculator_3-way'!C214-1)</f>
        <v>3.9841929080123961E-2</v>
      </c>
      <c r="K213" s="6">
        <f>IF('Log_working_3-way'!$D213="","",1/'True_Odds_Calculator_3-way'!A214+1/'True_Odds_Calculator_3-way'!B214+1/'True_Odds_Calculator_3-way'!C214-1)</f>
        <v>2.6450439408792992E-2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1.0221772463410179</v>
      </c>
      <c r="F214" s="6">
        <f>IF('Log_working_3-way'!D214="","",1/'True_Odds_Calculator_3-way'!N215+1/'True_Odds_Calculator_3-way'!O215+1/'True_Odds_Calculator_3-way'!P215-1)</f>
        <v>8.8817841970012523E-16</v>
      </c>
      <c r="H214" s="6">
        <f>IF('Log_working_3-way'!$D214="","",'True_Odds_Calculator_3-way'!N215/'True_Odds_Calculator_3-way'!A215-1)</f>
        <v>2.771181542526735E-2</v>
      </c>
      <c r="I214" s="6">
        <f>IF('Log_working_3-way'!$D214="","",'True_Odds_Calculator_3-way'!O215/'True_Odds_Calculator_3-way'!B215-1)</f>
        <v>2.4511436889533167E-2</v>
      </c>
      <c r="J214" s="6">
        <f>IF('Log_working_3-way'!$D214="","",'True_Odds_Calculator_3-way'!P215/'True_Odds_Calculator_3-way'!C215-1)</f>
        <v>2.0709034168559404E-2</v>
      </c>
      <c r="K214" s="6">
        <f>IF('Log_working_3-way'!$D214="","",1/'True_Odds_Calculator_3-way'!A215+1/'True_Odds_Calculator_3-way'!B215+1/'True_Odds_Calculator_3-way'!C215-1)</f>
        <v>2.3941056128427673E-2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1.0290991969658545</v>
      </c>
      <c r="F215" s="6">
        <f>IF('Log_working_3-way'!D215="","",1/'True_Odds_Calculator_3-way'!N216+1/'True_Odds_Calculator_3-way'!O216+1/'True_Odds_Calculator_3-way'!P216-1)</f>
        <v>1.1768364061026659E-14</v>
      </c>
      <c r="H215" s="6">
        <f>IF('Log_working_3-way'!$D215="","",'True_Odds_Calculator_3-way'!N216/'True_Odds_Calculator_3-way'!A216-1)</f>
        <v>1.641768304850455E-2</v>
      </c>
      <c r="I215" s="6">
        <f>IF('Log_working_3-way'!$D215="","",'True_Odds_Calculator_3-way'!O216/'True_Odds_Calculator_3-way'!B216-1)</f>
        <v>4.2571691185746996E-2</v>
      </c>
      <c r="J215" s="6">
        <f>IF('Log_working_3-way'!$D215="","",'True_Odds_Calculator_3-way'!P216/'True_Odds_Calculator_3-way'!C216-1)</f>
        <v>4.5275219693485802E-2</v>
      </c>
      <c r="K215" s="6">
        <f>IF('Log_working_3-way'!$D215="","",1/'True_Odds_Calculator_3-way'!A216+1/'True_Odds_Calculator_3-way'!B216+1/'True_Odds_Calculator_3-way'!C216-1)</f>
        <v>2.8432667269156608E-2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1.0322323196649834</v>
      </c>
      <c r="F216" s="6">
        <f>IF('Log_working_3-way'!D216="","",1/'True_Odds_Calculator_3-way'!N217+1/'True_Odds_Calculator_3-way'!O217+1/'True_Odds_Calculator_3-way'!P217-1)</f>
        <v>1.7319479184152442E-14</v>
      </c>
      <c r="H216" s="6">
        <f>IF('Log_working_3-way'!$D216="","",'True_Odds_Calculator_3-way'!N217/'True_Odds_Calculator_3-way'!A217-1)</f>
        <v>2.4202603130915046E-2</v>
      </c>
      <c r="I216" s="6">
        <f>IF('Log_working_3-way'!$D216="","",'True_Odds_Calculator_3-way'!O217/'True_Odds_Calculator_3-way'!B217-1)</f>
        <v>3.9232947615006841E-2</v>
      </c>
      <c r="J216" s="6">
        <f>IF('Log_working_3-way'!$D216="","",'True_Odds_Calculator_3-way'!P217/'True_Odds_Calculator_3-way'!C217-1)</f>
        <v>4.5101932248277965E-2</v>
      </c>
      <c r="K216" s="6">
        <f>IF('Log_working_3-way'!$D216="","",1/'True_Odds_Calculator_3-way'!A217+1/'True_Odds_Calculator_3-way'!B217+1/'True_Odds_Calculator_3-way'!C217-1)</f>
        <v>3.3673705429430711E-2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1.0310735268199074</v>
      </c>
      <c r="F217" s="6">
        <f>IF('Log_working_3-way'!D217="","",1/'True_Odds_Calculator_3-way'!N218+1/'True_Odds_Calculator_3-way'!O218+1/'True_Odds_Calculator_3-way'!P218-1)</f>
        <v>1.1102230246251565E-14</v>
      </c>
      <c r="H217" s="6">
        <f>IF('Log_working_3-way'!$D217="","",'True_Odds_Calculator_3-way'!N218/'True_Odds_Calculator_3-way'!A218-1)</f>
        <v>3.0625113767392298E-2</v>
      </c>
      <c r="I217" s="6">
        <f>IF('Log_working_3-way'!$D217="","",'True_Odds_Calculator_3-way'!O218/'True_Odds_Calculator_3-way'!B218-1)</f>
        <v>3.8664227843364207E-2</v>
      </c>
      <c r="J217" s="6">
        <f>IF('Log_working_3-way'!$D217="","",'True_Odds_Calculator_3-way'!P218/'True_Odds_Calculator_3-way'!C218-1)</f>
        <v>3.228124723778758E-2</v>
      </c>
      <c r="K217" s="6">
        <f>IF('Log_working_3-way'!$D217="","",1/'True_Odds_Calculator_3-way'!A218+1/'True_Odds_Calculator_3-way'!B218+1/'True_Odds_Calculator_3-way'!C218-1)</f>
        <v>3.3485359741169285E-2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1.0310444634358287</v>
      </c>
      <c r="F218" s="6">
        <f>IF('Log_working_3-way'!D218="","",1/'True_Odds_Calculator_3-way'!N219+1/'True_Odds_Calculator_3-way'!O219+1/'True_Odds_Calculator_3-way'!P219-1)</f>
        <v>1.1546319456101628E-14</v>
      </c>
      <c r="H218" s="6">
        <f>IF('Log_working_3-way'!$D218="","",'True_Odds_Calculator_3-way'!N219/'True_Odds_Calculator_3-way'!A219-1)</f>
        <v>2.6332635311822283E-2</v>
      </c>
      <c r="I218" s="6">
        <f>IF('Log_working_3-way'!$D218="","",'True_Odds_Calculator_3-way'!O219/'True_Odds_Calculator_3-way'!B219-1)</f>
        <v>3.5539799055830601E-2</v>
      </c>
      <c r="J218" s="6">
        <f>IF('Log_working_3-way'!$D218="","",'True_Odds_Calculator_3-way'!P219/'True_Odds_Calculator_3-way'!C219-1)</f>
        <v>4.0835270804980617E-2</v>
      </c>
      <c r="K218" s="6">
        <f>IF('Log_working_3-way'!$D218="","",1/'True_Odds_Calculator_3-way'!A219+1/'True_Odds_Calculator_3-way'!B219+1/'True_Odds_Calculator_3-way'!C219-1)</f>
        <v>3.3057851239669311E-2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1.0527949716741312</v>
      </c>
      <c r="F219" s="6">
        <f>IF('Log_working_3-way'!D219="","",1/'True_Odds_Calculator_3-way'!N220+1/'True_Odds_Calculator_3-way'!O220+1/'True_Odds_Calculator_3-way'!P220-1)</f>
        <v>5.418776538590464E-12</v>
      </c>
      <c r="H219" s="6">
        <f>IF('Log_working_3-way'!$D219="","",'True_Odds_Calculator_3-way'!N220/'True_Odds_Calculator_3-way'!A220-1)</f>
        <v>0.12902373884993823</v>
      </c>
      <c r="I219" s="6">
        <f>IF('Log_working_3-way'!$D219="","",'True_Odds_Calculator_3-way'!O220/'True_Odds_Calculator_3-way'!B220-1)</f>
        <v>0.10121279435279074</v>
      </c>
      <c r="J219" s="6">
        <f>IF('Log_working_3-way'!$D219="","",'True_Odds_Calculator_3-way'!P220/'True_Odds_Calculator_3-way'!C220-1)</f>
        <v>1.3534603301107451E-2</v>
      </c>
      <c r="K219" s="6">
        <f>IF('Log_working_3-way'!$D219="","",1/'True_Odds_Calculator_3-way'!A220+1/'True_Odds_Calculator_3-way'!B220+1/'True_Odds_Calculator_3-way'!C220-1)</f>
        <v>3.6626000688519511E-2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1.0323592170015117</v>
      </c>
      <c r="F220" s="6">
        <f>IF('Log_working_3-way'!D220="","",1/'True_Odds_Calculator_3-way'!N221+1/'True_Odds_Calculator_3-way'!O221+1/'True_Odds_Calculator_3-way'!P221-1)</f>
        <v>1.6209256159527285E-14</v>
      </c>
      <c r="H220" s="6">
        <f>IF('Log_working_3-way'!$D220="","",'True_Odds_Calculator_3-way'!N221/'True_Odds_Calculator_3-way'!A221-1)</f>
        <v>4.4235076524947736E-2</v>
      </c>
      <c r="I220" s="6">
        <f>IF('Log_working_3-way'!$D220="","",'True_Odds_Calculator_3-way'!O221/'True_Odds_Calculator_3-way'!B221-1)</f>
        <v>3.5626303916985735E-2</v>
      </c>
      <c r="J220" s="6">
        <f>IF('Log_working_3-way'!$D220="","",'True_Odds_Calculator_3-way'!P221/'True_Odds_Calculator_3-way'!C221-1)</f>
        <v>2.7463017798575295E-2</v>
      </c>
      <c r="K220" s="6">
        <f>IF('Log_working_3-way'!$D220="","",1/'True_Odds_Calculator_3-way'!A221+1/'True_Odds_Calculator_3-way'!B221+1/'True_Odds_Calculator_3-way'!C221-1)</f>
        <v>3.4350675348940429E-2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1.0597363108755604</v>
      </c>
      <c r="F221" s="6">
        <f>IF('Log_working_3-way'!D221="","",1/'True_Odds_Calculator_3-way'!N222+1/'True_Odds_Calculator_3-way'!O222+1/'True_Odds_Calculator_3-way'!P222-1)</f>
        <v>1.9019008590248632E-11</v>
      </c>
      <c r="H221" s="6">
        <f>IF('Log_working_3-way'!$D221="","",'True_Odds_Calculator_3-way'!N222/'True_Odds_Calculator_3-way'!A222-1)</f>
        <v>1.2932875757870166E-2</v>
      </c>
      <c r="I221" s="6">
        <f>IF('Log_working_3-way'!$D221="","",'True_Odds_Calculator_3-way'!O222/'True_Odds_Calculator_3-way'!B222-1)</f>
        <v>0.11912293552475361</v>
      </c>
      <c r="J221" s="6">
        <f>IF('Log_working_3-way'!$D221="","",'True_Odds_Calculator_3-way'!P222/'True_Odds_Calculator_3-way'!C222-1)</f>
        <v>0.16357336918162502</v>
      </c>
      <c r="K221" s="6">
        <f>IF('Log_working_3-way'!$D221="","",1/'True_Odds_Calculator_3-way'!A222+1/'True_Odds_Calculator_3-way'!B222+1/'True_Odds_Calculator_3-way'!C222-1)</f>
        <v>3.7603860530937228E-2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1.0348793649095176</v>
      </c>
      <c r="F222" s="6">
        <f>IF('Log_working_3-way'!D222="","",1/'True_Odds_Calculator_3-way'!N223+1/'True_Odds_Calculator_3-way'!O223+1/'True_Odds_Calculator_3-way'!P223-1)</f>
        <v>4.9071857688431919E-14</v>
      </c>
      <c r="H222" s="6">
        <f>IF('Log_working_3-way'!$D222="","",'True_Odds_Calculator_3-way'!N223/'True_Odds_Calculator_3-way'!A223-1)</f>
        <v>1.9095966396406761E-2</v>
      </c>
      <c r="I222" s="6">
        <f>IF('Log_working_3-way'!$D222="","",'True_Odds_Calculator_3-way'!O223/'True_Odds_Calculator_3-way'!B223-1)</f>
        <v>4.8708406179234442E-2</v>
      </c>
      <c r="J222" s="6">
        <f>IF('Log_working_3-way'!$D222="","",'True_Odds_Calculator_3-way'!P223/'True_Odds_Calculator_3-way'!C223-1)</f>
        <v>5.8400088315806453E-2</v>
      </c>
      <c r="K222" s="6">
        <f>IF('Log_working_3-way'!$D222="","",1/'True_Odds_Calculator_3-way'!A223+1/'True_Odds_Calculator_3-way'!B223+1/'True_Odds_Calculator_3-way'!C223-1)</f>
        <v>3.3613478764502824E-2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1.0382669156118896</v>
      </c>
      <c r="F223" s="6">
        <f>IF('Log_working_3-way'!D223="","",1/'True_Odds_Calculator_3-way'!N224+1/'True_Odds_Calculator_3-way'!O224+1/'True_Odds_Calculator_3-way'!P224-1)</f>
        <v>6.0840221749458578E-14</v>
      </c>
      <c r="H223" s="6">
        <f>IF('Log_working_3-way'!$D223="","",'True_Odds_Calculator_3-way'!N224/'True_Odds_Calculator_3-way'!A224-1)</f>
        <v>3.0631613480940789E-2</v>
      </c>
      <c r="I223" s="6">
        <f>IF('Log_working_3-way'!$D223="","",'True_Odds_Calculator_3-way'!O224/'True_Odds_Calculator_3-way'!B224-1)</f>
        <v>4.4246182989603478E-2</v>
      </c>
      <c r="J223" s="6">
        <f>IF('Log_working_3-way'!$D223="","",'True_Odds_Calculator_3-way'!P224/'True_Odds_Calculator_3-way'!C224-1)</f>
        <v>5.2413789664840671E-2</v>
      </c>
      <c r="K223" s="6">
        <f>IF('Log_working_3-way'!$D223="","",1/'True_Odds_Calculator_3-way'!A224+1/'True_Odds_Calculator_3-way'!B224+1/'True_Odds_Calculator_3-way'!C224-1)</f>
        <v>4.0283994443586879E-2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1.0369122741471319</v>
      </c>
      <c r="F224" s="6">
        <f>IF('Log_working_3-way'!D224="","",1/'True_Odds_Calculator_3-way'!N225+1/'True_Odds_Calculator_3-way'!O225+1/'True_Odds_Calculator_3-way'!P225-1)</f>
        <v>4.0856207306205761E-14</v>
      </c>
      <c r="H224" s="6">
        <f>IF('Log_working_3-way'!$D224="","",'True_Odds_Calculator_3-way'!N225/'True_Odds_Calculator_3-way'!A225-1)</f>
        <v>3.7201494747521657E-2</v>
      </c>
      <c r="I224" s="6">
        <f>IF('Log_working_3-way'!$D224="","",'True_Odds_Calculator_3-way'!O225/'True_Odds_Calculator_3-way'!B225-1)</f>
        <v>3.859987146669086E-2</v>
      </c>
      <c r="J224" s="6">
        <f>IF('Log_working_3-way'!$D224="","",'True_Odds_Calculator_3-way'!P225/'True_Odds_Calculator_3-way'!C225-1)</f>
        <v>4.4229175447368041E-2</v>
      </c>
      <c r="K224" s="6">
        <f>IF('Log_working_3-way'!$D224="","",1/'True_Odds_Calculator_3-way'!A225+1/'True_Odds_Calculator_3-way'!B225+1/'True_Odds_Calculator_3-way'!C225-1)</f>
        <v>3.9767674183825541E-2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1.0374539841263666</v>
      </c>
      <c r="F225" s="6">
        <f>IF('Log_working_3-way'!D225="","",1/'True_Odds_Calculator_3-way'!N226+1/'True_Odds_Calculator_3-way'!O226+1/'True_Odds_Calculator_3-way'!P226-1)</f>
        <v>4.5741188614556449E-14</v>
      </c>
      <c r="H225" s="6">
        <f>IF('Log_working_3-way'!$D225="","",'True_Odds_Calculator_3-way'!N226/'True_Odds_Calculator_3-way'!A226-1)</f>
        <v>4.000577808314576E-2</v>
      </c>
      <c r="I225" s="6">
        <f>IF('Log_working_3-way'!$D225="","",'True_Odds_Calculator_3-way'!O226/'True_Odds_Calculator_3-way'!B226-1)</f>
        <v>4.3537495354116995E-2</v>
      </c>
      <c r="J225" s="6">
        <f>IF('Log_working_3-way'!$D225="","",'True_Odds_Calculator_3-way'!P226/'True_Odds_Calculator_3-way'!C226-1)</f>
        <v>3.8045583320081677E-2</v>
      </c>
      <c r="K225" s="6">
        <f>IF('Log_working_3-way'!$D225="","",1/'True_Odds_Calculator_3-way'!A226+1/'True_Odds_Calculator_3-way'!B226+1/'True_Odds_Calculator_3-way'!C226-1)</f>
        <v>4.0393703532176861E-2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1.03713915152764</v>
      </c>
      <c r="F226" s="6">
        <f>IF('Log_working_3-way'!D226="","",1/'True_Odds_Calculator_3-way'!N227+1/'True_Odds_Calculator_3-way'!O227+1/'True_Odds_Calculator_3-way'!P227-1)</f>
        <v>4.6185277824406512E-14</v>
      </c>
      <c r="H226" s="6">
        <f>IF('Log_working_3-way'!$D226="","",'True_Odds_Calculator_3-way'!N227/'True_Odds_Calculator_3-way'!A227-1)</f>
        <v>3.1913483535803921E-2</v>
      </c>
      <c r="I226" s="6">
        <f>IF('Log_working_3-way'!$D226="","",'True_Odds_Calculator_3-way'!O227/'True_Odds_Calculator_3-way'!B227-1)</f>
        <v>4.138661098102947E-2</v>
      </c>
      <c r="J226" s="6">
        <f>IF('Log_working_3-way'!$D226="","",'True_Odds_Calculator_3-way'!P227/'True_Odds_Calculator_3-way'!C227-1)</f>
        <v>4.9153006034573288E-2</v>
      </c>
      <c r="K226" s="6">
        <f>IF('Log_working_3-way'!$D226="","",1/'True_Odds_Calculator_3-way'!A227+1/'True_Odds_Calculator_3-way'!B227+1/'True_Odds_Calculator_3-way'!C227-1)</f>
        <v>3.9480293880155504E-2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1.036842879515768</v>
      </c>
      <c r="F227" s="6">
        <f>IF('Log_working_3-way'!D227="","",1/'True_Odds_Calculator_3-way'!N228+1/'True_Odds_Calculator_3-way'!O228+1/'True_Odds_Calculator_3-way'!P228-1)</f>
        <v>4.3076653355456074E-14</v>
      </c>
      <c r="H227" s="6">
        <f>IF('Log_working_3-way'!$D227="","",'True_Odds_Calculator_3-way'!N228/'True_Odds_Calculator_3-way'!A228-1)</f>
        <v>3.1491443636946892E-2</v>
      </c>
      <c r="I227" s="6">
        <f>IF('Log_working_3-way'!$D227="","",'True_Odds_Calculator_3-way'!O228/'True_Odds_Calculator_3-way'!B228-1)</f>
        <v>4.1561307154188931E-2</v>
      </c>
      <c r="J227" s="6">
        <f>IF('Log_working_3-way'!$D227="","",'True_Odds_Calculator_3-way'!P228/'True_Odds_Calculator_3-way'!C228-1)</f>
        <v>4.8431765242879843E-2</v>
      </c>
      <c r="K227" s="6">
        <f>IF('Log_working_3-way'!$D227="","",1/'True_Odds_Calculator_3-way'!A228+1/'True_Odds_Calculator_3-way'!B228+1/'True_Odds_Calculator_3-way'!C228-1)</f>
        <v>3.9168620822497724E-2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1.037499256623108</v>
      </c>
      <c r="F228" s="6">
        <f>IF('Log_working_3-way'!D228="","",1/'True_Odds_Calculator_3-way'!N229+1/'True_Odds_Calculator_3-way'!O229+1/'True_Odds_Calculator_3-way'!P229-1)</f>
        <v>4.7073456244106637E-14</v>
      </c>
      <c r="H228" s="6">
        <f>IF('Log_working_3-way'!$D228="","",'True_Odds_Calculator_3-way'!N229/'True_Odds_Calculator_3-way'!A229-1)</f>
        <v>4.4459912893380027E-2</v>
      </c>
      <c r="I228" s="6">
        <f>IF('Log_working_3-way'!$D228="","",'True_Odds_Calculator_3-way'!O229/'True_Odds_Calculator_3-way'!B229-1)</f>
        <v>4.2831623251465389E-2</v>
      </c>
      <c r="J228" s="6">
        <f>IF('Log_working_3-way'!$D228="","",'True_Odds_Calculator_3-way'!P229/'True_Odds_Calculator_3-way'!C229-1)</f>
        <v>3.4957353267487168E-2</v>
      </c>
      <c r="K228" s="6">
        <f>IF('Log_working_3-way'!$D228="","",1/'True_Odds_Calculator_3-way'!A229+1/'True_Odds_Calculator_3-way'!B229+1/'True_Odds_Calculator_3-way'!C229-1)</f>
        <v>4.0277009445366385E-2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1.0417596762010701</v>
      </c>
      <c r="F229" s="6">
        <f>IF('Log_working_3-way'!D229="","",1/'True_Odds_Calculator_3-way'!N230+1/'True_Odds_Calculator_3-way'!O230+1/'True_Odds_Calculator_3-way'!P230-1)</f>
        <v>1.7252865802674933E-13</v>
      </c>
      <c r="H229" s="6">
        <f>IF('Log_working_3-way'!$D229="","",'True_Odds_Calculator_3-way'!N230/'True_Odds_Calculator_3-way'!A230-1)</f>
        <v>2.4611110045257734E-2</v>
      </c>
      <c r="I229" s="6">
        <f>IF('Log_working_3-way'!$D229="","",'True_Odds_Calculator_3-way'!O230/'True_Odds_Calculator_3-way'!B230-1)</f>
        <v>5.3074632705866875E-2</v>
      </c>
      <c r="J229" s="6">
        <f>IF('Log_working_3-way'!$D229="","",'True_Odds_Calculator_3-way'!P230/'True_Odds_Calculator_3-way'!C230-1)</f>
        <v>7.1272774418018159E-2</v>
      </c>
      <c r="K229" s="6">
        <f>IF('Log_working_3-way'!$D229="","",1/'True_Odds_Calculator_3-way'!A230+1/'True_Odds_Calculator_3-way'!B230+1/'True_Odds_Calculator_3-way'!C230-1)</f>
        <v>4.082198264855541E-2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1.0374432332849632</v>
      </c>
      <c r="F230" s="6">
        <f>IF('Log_working_3-way'!D230="","",1/'True_Odds_Calculator_3-way'!N231+1/'True_Odds_Calculator_3-way'!O231+1/'True_Odds_Calculator_3-way'!P231-1)</f>
        <v>4.5297099404706387E-14</v>
      </c>
      <c r="H230" s="6">
        <f>IF('Log_working_3-way'!$D230="","",'True_Odds_Calculator_3-way'!N231/'True_Odds_Calculator_3-way'!A231-1)</f>
        <v>3.9994068141189443E-2</v>
      </c>
      <c r="I230" s="6">
        <f>IF('Log_working_3-way'!$D230="","",'True_Odds_Calculator_3-way'!O231/'True_Odds_Calculator_3-way'!B231-1)</f>
        <v>3.9165840455627432E-2</v>
      </c>
      <c r="J230" s="6">
        <f>IF('Log_working_3-way'!$D230="","",'True_Odds_Calculator_3-way'!P231/'True_Odds_Calculator_3-way'!C231-1)</f>
        <v>4.2252659407080895E-2</v>
      </c>
      <c r="K230" s="6">
        <f>IF('Log_working_3-way'!$D230="","",1/'True_Odds_Calculator_3-way'!A231+1/'True_Odds_Calculator_3-way'!B231+1/'True_Odds_Calculator_3-way'!C231-1)</f>
        <v>4.0425959865125982E-2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1.0376143670383673</v>
      </c>
      <c r="F231" s="6">
        <f>IF('Log_working_3-way'!D231="","",1/'True_Odds_Calculator_3-way'!N232+1/'True_Odds_Calculator_3-way'!O232+1/'True_Odds_Calculator_3-way'!P232-1)</f>
        <v>4.9515946898281982E-14</v>
      </c>
      <c r="H231" s="6">
        <f>IF('Log_working_3-way'!$D231="","",'True_Odds_Calculator_3-way'!N232/'True_Odds_Calculator_3-way'!A232-1)</f>
        <v>3.3316103306739508E-2</v>
      </c>
      <c r="I231" s="6">
        <f>IF('Log_working_3-way'!$D231="","",'True_Odds_Calculator_3-way'!O232/'True_Odds_Calculator_3-way'!B232-1)</f>
        <v>4.296588729415296E-2</v>
      </c>
      <c r="J231" s="6">
        <f>IF('Log_working_3-way'!$D231="","",'True_Odds_Calculator_3-way'!P232/'True_Odds_Calculator_3-way'!C232-1)</f>
        <v>4.6991428106077926E-2</v>
      </c>
      <c r="K231" s="6">
        <f>IF('Log_working_3-way'!$D231="","",1/'True_Odds_Calculator_3-way'!A232+1/'True_Odds_Calculator_3-way'!B232+1/'True_Odds_Calculator_3-way'!C232-1)</f>
        <v>4.0192678199382215E-2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1.037021254887986</v>
      </c>
      <c r="F232" s="6">
        <f>IF('Log_working_3-way'!D232="","",1/'True_Odds_Calculator_3-way'!N233+1/'True_Odds_Calculator_3-way'!O233+1/'True_Odds_Calculator_3-way'!P233-1)</f>
        <v>4.1744385725905886E-14</v>
      </c>
      <c r="H232" s="6">
        <f>IF('Log_working_3-way'!$D232="","",'True_Odds_Calculator_3-way'!N233/'True_Odds_Calculator_3-way'!A233-1)</f>
        <v>4.0862592195370695E-2</v>
      </c>
      <c r="I232" s="6">
        <f>IF('Log_working_3-way'!$D232="","",'True_Odds_Calculator_3-way'!O233/'True_Odds_Calculator_3-way'!B233-1)</f>
        <v>4.1510439884772987E-2</v>
      </c>
      <c r="J232" s="6">
        <f>IF('Log_working_3-way'!$D232="","",'True_Odds_Calculator_3-way'!P233/'True_Odds_Calculator_3-way'!C233-1)</f>
        <v>3.7739352676227744E-2</v>
      </c>
      <c r="K232" s="6">
        <f>IF('Log_working_3-way'!$D232="","",1/'True_Odds_Calculator_3-way'!A233+1/'True_Odds_Calculator_3-way'!B233+1/'True_Odds_Calculator_3-way'!C233-1)</f>
        <v>3.9963443004320309E-2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1.0365468798081794</v>
      </c>
      <c r="F233" s="6">
        <f>IF('Log_working_3-way'!D233="","",1/'True_Odds_Calculator_3-way'!N234+1/'True_Odds_Calculator_3-way'!O234+1/'True_Odds_Calculator_3-way'!P234-1)</f>
        <v>3.8413716652030416E-14</v>
      </c>
      <c r="H233" s="6">
        <f>IF('Log_working_3-way'!$D233="","",'True_Odds_Calculator_3-way'!N234/'True_Odds_Calculator_3-way'!A234-1)</f>
        <v>3.5392027985442942E-2</v>
      </c>
      <c r="I233" s="6">
        <f>IF('Log_working_3-way'!$D233="","",'True_Odds_Calculator_3-way'!O234/'True_Odds_Calculator_3-way'!B234-1)</f>
        <v>3.9809644509225084E-2</v>
      </c>
      <c r="J233" s="6">
        <f>IF('Log_working_3-way'!$D233="","",'True_Odds_Calculator_3-way'!P234/'True_Odds_Calculator_3-way'!C234-1)</f>
        <v>4.3781904338588307E-2</v>
      </c>
      <c r="K233" s="6">
        <f>IF('Log_working_3-way'!$D233="","",1/'True_Odds_Calculator_3-way'!A234+1/'True_Odds_Calculator_3-way'!B234+1/'True_Odds_Calculator_3-way'!C234-1)</f>
        <v>3.9340521004049167E-2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1.0560104172289366</v>
      </c>
      <c r="F234" s="6">
        <f>IF('Log_working_3-way'!D234="","",1/'True_Odds_Calculator_3-way'!N235+1/'True_Odds_Calculator_3-way'!O235+1/'True_Odds_Calculator_3-way'!P235-1)</f>
        <v>6.1413096830165159E-12</v>
      </c>
      <c r="H234" s="6">
        <f>IF('Log_working_3-way'!$D234="","",'True_Odds_Calculator_3-way'!N235/'True_Odds_Calculator_3-way'!A235-1)</f>
        <v>1.6527642164044787E-2</v>
      </c>
      <c r="I234" s="6">
        <f>IF('Log_working_3-way'!$D234="","",'True_Odds_Calculator_3-way'!O235/'True_Odds_Calculator_3-way'!B235-1)</f>
        <v>0.10019083587527411</v>
      </c>
      <c r="J234" s="6">
        <f>IF('Log_working_3-way'!$D234="","",'True_Odds_Calculator_3-way'!P235/'True_Odds_Calculator_3-way'!C235-1)</f>
        <v>0.12953805842503496</v>
      </c>
      <c r="K234" s="6">
        <f>IF('Log_working_3-way'!$D234="","",1/'True_Odds_Calculator_3-way'!A235+1/'True_Odds_Calculator_3-way'!B235+1/'True_Odds_Calculator_3-way'!C235-1)</f>
        <v>4.1723202170963258E-2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1.0387550818437321</v>
      </c>
      <c r="F235" s="6">
        <f>IF('Log_working_3-way'!D235="","",1/'True_Odds_Calculator_3-way'!N236+1/'True_Odds_Calculator_3-way'!O236+1/'True_Odds_Calculator_3-way'!P236-1)</f>
        <v>7.0166095156309893E-14</v>
      </c>
      <c r="H235" s="6">
        <f>IF('Log_working_3-way'!$D235="","",'True_Odds_Calculator_3-way'!N236/'True_Odds_Calculator_3-way'!A236-1)</f>
        <v>4.974883561025023E-2</v>
      </c>
      <c r="I235" s="6">
        <f>IF('Log_working_3-way'!$D235="","",'True_Odds_Calculator_3-way'!O236/'True_Odds_Calculator_3-way'!B236-1)</f>
        <v>5.0440577558958921E-2</v>
      </c>
      <c r="J235" s="6">
        <f>IF('Log_working_3-way'!$D235="","",'True_Odds_Calculator_3-way'!P236/'True_Odds_Calculator_3-way'!C236-1)</f>
        <v>2.9360723251263821E-2</v>
      </c>
      <c r="K235" s="6">
        <f>IF('Log_working_3-way'!$D235="","",1/'True_Odds_Calculator_3-way'!A236+1/'True_Odds_Calculator_3-way'!B236+1/'True_Odds_Calculator_3-way'!C236-1)</f>
        <v>4.0546811407879524E-2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1.0370394850179858</v>
      </c>
      <c r="F236" s="6">
        <f>IF('Log_working_3-way'!D236="","",1/'True_Odds_Calculator_3-way'!N237+1/'True_Odds_Calculator_3-way'!O237+1/'True_Odds_Calculator_3-way'!P237-1)</f>
        <v>6.1506355564233672E-14</v>
      </c>
      <c r="H236" s="6">
        <f>IF('Log_working_3-way'!$D236="","",'True_Odds_Calculator_3-way'!N237/'True_Odds_Calculator_3-way'!A237-1)</f>
        <v>2.3455285298637829E-2</v>
      </c>
      <c r="I236" s="6">
        <f>IF('Log_working_3-way'!$D236="","",'True_Odds_Calculator_3-way'!O237/'True_Odds_Calculator_3-way'!B237-1)</f>
        <v>5.1098285360478002E-2</v>
      </c>
      <c r="J236" s="6">
        <f>IF('Log_working_3-way'!$D236="","",'True_Odds_Calculator_3-way'!P237/'True_Odds_Calculator_3-way'!C237-1)</f>
        <v>5.3936566547631237E-2</v>
      </c>
      <c r="K236" s="6">
        <f>IF('Log_working_3-way'!$D236="","",1/'True_Odds_Calculator_3-way'!A237+1/'True_Odds_Calculator_3-way'!B237+1/'True_Odds_Calculator_3-way'!C237-1)</f>
        <v>3.7306775560763672E-2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1.0463637815396212</v>
      </c>
      <c r="F237" s="6">
        <f>IF('Log_working_3-way'!D237="","",1/'True_Odds_Calculator_3-way'!N238+1/'True_Odds_Calculator_3-way'!O238+1/'True_Odds_Calculator_3-way'!P238-1)</f>
        <v>7.1409544943890069E-13</v>
      </c>
      <c r="H237" s="6">
        <f>IF('Log_working_3-way'!$D237="","",'True_Odds_Calculator_3-way'!N238/'True_Odds_Calculator_3-way'!A238-1)</f>
        <v>1.9290667973135056E-2</v>
      </c>
      <c r="I237" s="6">
        <f>IF('Log_working_3-way'!$D237="","",'True_Odds_Calculator_3-way'!O238/'True_Odds_Calculator_3-way'!B238-1)</f>
        <v>7.088088241696644E-2</v>
      </c>
      <c r="J237" s="6">
        <f>IF('Log_working_3-way'!$D237="","",'True_Odds_Calculator_3-way'!P238/'True_Odds_Calculator_3-way'!C238-1)</f>
        <v>9.2043041121797842E-2</v>
      </c>
      <c r="K237" s="6">
        <f>IF('Log_working_3-way'!$D237="","",1/'True_Odds_Calculator_3-way'!A238+1/'True_Odds_Calculator_3-way'!B238+1/'True_Odds_Calculator_3-way'!C238-1)</f>
        <v>4.0262756714639414E-2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1.0368685231433574</v>
      </c>
      <c r="F238" s="6">
        <f>IF('Log_working_3-way'!D238="","",1/'True_Odds_Calculator_3-way'!N239+1/'True_Odds_Calculator_3-way'!O239+1/'True_Odds_Calculator_3-way'!P239-1)</f>
        <v>4.3964831775156199E-14</v>
      </c>
      <c r="H238" s="6">
        <f>IF('Log_working_3-way'!$D238="","",'True_Odds_Calculator_3-way'!N239/'True_Odds_Calculator_3-way'!A239-1)</f>
        <v>3.118448739601809E-2</v>
      </c>
      <c r="I238" s="6">
        <f>IF('Log_working_3-way'!$D238="","",'True_Odds_Calculator_3-way'!O239/'True_Odds_Calculator_3-way'!B239-1)</f>
        <v>4.8998133478091122E-2</v>
      </c>
      <c r="J238" s="6">
        <f>IF('Log_working_3-way'!$D238="","",'True_Odds_Calculator_3-way'!P239/'True_Odds_Calculator_3-way'!C239-1)</f>
        <v>4.1590828330708929E-2</v>
      </c>
      <c r="K238" s="6">
        <f>IF('Log_working_3-way'!$D238="","",1/'True_Odds_Calculator_3-way'!A239+1/'True_Odds_Calculator_3-way'!B239+1/'True_Odds_Calculator_3-way'!C239-1)</f>
        <v>3.9132480226068633E-2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1.0370804463133221</v>
      </c>
      <c r="F239" s="6">
        <f>IF('Log_working_3-way'!D239="","",1/'True_Odds_Calculator_3-way'!N240+1/'True_Odds_Calculator_3-way'!O240+1/'True_Odds_Calculator_3-way'!P240-1)</f>
        <v>4.3742787170231168E-14</v>
      </c>
      <c r="H239" s="6">
        <f>IF('Log_working_3-way'!$D239="","",'True_Odds_Calculator_3-way'!N240/'True_Odds_Calculator_3-way'!A240-1)</f>
        <v>3.3471376539701447E-2</v>
      </c>
      <c r="I239" s="6">
        <f>IF('Log_working_3-way'!$D239="","",'True_Odds_Calculator_3-way'!O240/'True_Odds_Calculator_3-way'!B240-1)</f>
        <v>4.4674186254598958E-2</v>
      </c>
      <c r="J239" s="6">
        <f>IF('Log_working_3-way'!$D239="","",'True_Odds_Calculator_3-way'!P240/'True_Odds_Calculator_3-way'!C240-1)</f>
        <v>4.3094061479388657E-2</v>
      </c>
      <c r="K239" s="6">
        <f>IF('Log_working_3-way'!$D239="","",1/'True_Odds_Calculator_3-way'!A240+1/'True_Odds_Calculator_3-way'!B240+1/'True_Odds_Calculator_3-way'!C240-1)</f>
        <v>3.9727761949984064E-2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1.0370216112397239</v>
      </c>
      <c r="F240" s="6">
        <f>IF('Log_working_3-way'!D240="","",1/'True_Odds_Calculator_3-way'!N241+1/'True_Odds_Calculator_3-way'!O241+1/'True_Odds_Calculator_3-way'!P241-1)</f>
        <v>5.6177285046032921E-14</v>
      </c>
      <c r="H240" s="6">
        <f>IF('Log_working_3-way'!$D240="","",'True_Odds_Calculator_3-way'!N241/'True_Odds_Calculator_3-way'!A241-1)</f>
        <v>2.5032294994736581E-2</v>
      </c>
      <c r="I240" s="6">
        <f>IF('Log_working_3-way'!$D240="","",'True_Odds_Calculator_3-way'!O241/'True_Odds_Calculator_3-way'!B241-1)</f>
        <v>5.0150545818209658E-2</v>
      </c>
      <c r="J240" s="6">
        <f>IF('Log_working_3-way'!$D240="","",'True_Odds_Calculator_3-way'!P241/'True_Odds_Calculator_3-way'!C241-1)</f>
        <v>5.1375873658962457E-2</v>
      </c>
      <c r="K240" s="6">
        <f>IF('Log_working_3-way'!$D240="","",1/'True_Odds_Calculator_3-way'!A241+1/'True_Odds_Calculator_3-way'!B241+1/'True_Odds_Calculator_3-way'!C241-1)</f>
        <v>3.7885112303717161E-2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1.0442603260898802</v>
      </c>
      <c r="F241" s="6">
        <f>IF('Log_working_3-way'!D241="","",1/'True_Odds_Calculator_3-way'!N242+1/'True_Odds_Calculator_3-way'!O242+1/'True_Odds_Calculator_3-way'!P242-1)</f>
        <v>3.7081449022480228E-13</v>
      </c>
      <c r="H241" s="6">
        <f>IF('Log_working_3-way'!$D241="","",'True_Odds_Calculator_3-way'!N242/'True_Odds_Calculator_3-way'!A242-1)</f>
        <v>7.6515739563870477E-2</v>
      </c>
      <c r="I241" s="6">
        <f>IF('Log_working_3-way'!$D241="","",'True_Odds_Calculator_3-way'!O242/'True_Odds_Calculator_3-way'!B242-1)</f>
        <v>6.6247127315576693E-2</v>
      </c>
      <c r="J241" s="6">
        <f>IF('Log_working_3-way'!$D241="","",'True_Odds_Calculator_3-way'!P242/'True_Odds_Calculator_3-way'!C242-1)</f>
        <v>2.158193106302142E-2</v>
      </c>
      <c r="K241" s="6">
        <f>IF('Log_working_3-way'!$D241="","",1/'True_Odds_Calculator_3-way'!A242+1/'True_Odds_Calculator_3-way'!B242+1/'True_Odds_Calculator_3-way'!C242-1)</f>
        <v>4.1061651479039174E-2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1.0475897808599779</v>
      </c>
      <c r="F242" s="6">
        <f>IF('Log_working_3-way'!D242="","",1/'True_Odds_Calculator_3-way'!N243+1/'True_Odds_Calculator_3-way'!O243+1/'True_Odds_Calculator_3-way'!P243-1)</f>
        <v>7.9070083813803649E-13</v>
      </c>
      <c r="H242" s="6">
        <f>IF('Log_working_3-way'!$D242="","",'True_Odds_Calculator_3-way'!N243/'True_Odds_Calculator_3-way'!A243-1)</f>
        <v>2.0761003090344232E-2</v>
      </c>
      <c r="I242" s="6">
        <f>IF('Log_working_3-way'!$D242="","",'True_Odds_Calculator_3-way'!O243/'True_Odds_Calculator_3-way'!B243-1)</f>
        <v>7.128467305665076E-2</v>
      </c>
      <c r="J242" s="6">
        <f>IF('Log_working_3-way'!$D242="","",'True_Odds_Calculator_3-way'!P243/'True_Odds_Calculator_3-way'!C243-1)</f>
        <v>9.1952697935582028E-2</v>
      </c>
      <c r="K242" s="6">
        <f>IF('Log_working_3-way'!$D242="","",1/'True_Odds_Calculator_3-way'!A243+1/'True_Odds_Calculator_3-way'!B243+1/'True_Odds_Calculator_3-way'!C243-1)</f>
        <v>4.2125081958338084E-2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1.0306140312088485</v>
      </c>
      <c r="F243" s="6">
        <f>IF('Log_working_3-way'!D243="","",1/'True_Odds_Calculator_3-way'!N244+1/'True_Odds_Calculator_3-way'!O244+1/'True_Odds_Calculator_3-way'!P244-1)</f>
        <v>1.1102230246251565E-14</v>
      </c>
      <c r="H243" s="6">
        <f>IF('Log_working_3-way'!$D243="","",'True_Odds_Calculator_3-way'!N244/'True_Odds_Calculator_3-way'!A244-1)</f>
        <v>2.443153448177271E-2</v>
      </c>
      <c r="I243" s="6">
        <f>IF('Log_working_3-way'!$D243="","",'True_Odds_Calculator_3-way'!O244/'True_Odds_Calculator_3-way'!B244-1)</f>
        <v>3.9816230995993962E-2</v>
      </c>
      <c r="J243" s="6">
        <f>IF('Log_working_3-way'!$D243="","",'True_Odds_Calculator_3-way'!P244/'True_Odds_Calculator_3-way'!C244-1)</f>
        <v>3.7704590928422155E-2</v>
      </c>
      <c r="K243" s="6">
        <f>IF('Log_working_3-way'!$D243="","",1/'True_Odds_Calculator_3-way'!A244+1/'True_Odds_Calculator_3-way'!B244+1/'True_Odds_Calculator_3-way'!C244-1)</f>
        <v>3.2382526170569026E-2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1.0309938460656736</v>
      </c>
      <c r="F244" s="6">
        <f>IF('Log_working_3-way'!D244="","",1/'True_Odds_Calculator_3-way'!N245+1/'True_Odds_Calculator_3-way'!O245+1/'True_Odds_Calculator_3-way'!P245-1)</f>
        <v>1.1102230246251565E-14</v>
      </c>
      <c r="H244" s="6">
        <f>IF('Log_working_3-way'!$D244="","",'True_Odds_Calculator_3-way'!N245/'True_Odds_Calculator_3-way'!A245-1)</f>
        <v>3.1025825784275041E-2</v>
      </c>
      <c r="I244" s="6">
        <f>IF('Log_working_3-way'!$D244="","",'True_Odds_Calculator_3-way'!O245/'True_Odds_Calculator_3-way'!B245-1)</f>
        <v>4.1120919793928401E-2</v>
      </c>
      <c r="J244" s="6">
        <f>IF('Log_working_3-way'!$D244="","",'True_Odds_Calculator_3-way'!P245/'True_Odds_Calculator_3-way'!C245-1)</f>
        <v>2.9811358863042647E-2</v>
      </c>
      <c r="K244" s="6">
        <f>IF('Log_working_3-way'!$D244="","",1/'True_Odds_Calculator_3-way'!A245+1/'True_Odds_Calculator_3-way'!B245+1/'True_Odds_Calculator_3-way'!C245-1)</f>
        <v>3.321079161571272E-2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1.0373440274388344</v>
      </c>
      <c r="F245" s="6">
        <f>IF('Log_working_3-way'!D245="","",1/'True_Odds_Calculator_3-way'!N246+1/'True_Odds_Calculator_3-way'!O246+1/'True_Odds_Calculator_3-way'!P246-1)</f>
        <v>8.7707618945387367E-14</v>
      </c>
      <c r="H245" s="6">
        <f>IF('Log_working_3-way'!$D245="","",'True_Odds_Calculator_3-way'!N246/'True_Odds_Calculator_3-way'!A246-1)</f>
        <v>1.9788728155345714E-2</v>
      </c>
      <c r="I245" s="6">
        <f>IF('Log_working_3-way'!$D245="","",'True_Odds_Calculator_3-way'!O246/'True_Odds_Calculator_3-way'!B246-1)</f>
        <v>5.3719004483419264E-2</v>
      </c>
      <c r="J245" s="6">
        <f>IF('Log_working_3-way'!$D245="","",'True_Odds_Calculator_3-way'!P246/'True_Odds_Calculator_3-way'!C246-1)</f>
        <v>6.2418969003372293E-2</v>
      </c>
      <c r="K245" s="6">
        <f>IF('Log_working_3-way'!$D245="","",1/'True_Odds_Calculator_3-way'!A246+1/'True_Odds_Calculator_3-way'!B246+1/'True_Odds_Calculator_3-way'!C246-1)</f>
        <v>3.5649853548596511E-2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1.0850851488509041</v>
      </c>
      <c r="F246" s="6">
        <f>IF('Log_working_3-way'!D246="","",1/'True_Odds_Calculator_3-way'!N247+1/'True_Odds_Calculator_3-way'!O247+1/'True_Odds_Calculator_3-way'!P247-1)</f>
        <v>0</v>
      </c>
      <c r="H246" s="6">
        <f>IF('Log_working_3-way'!$D246="","",'True_Odds_Calculator_3-way'!N247/'True_Odds_Calculator_3-way'!A247-1)</f>
        <v>0.24323130243884128</v>
      </c>
      <c r="I246" s="6">
        <f>IF('Log_working_3-way'!$D246="","",'True_Odds_Calculator_3-way'!O247/'True_Odds_Calculator_3-way'!B247-1)</f>
        <v>0.18303488100326804</v>
      </c>
      <c r="J246" s="6">
        <f>IF('Log_working_3-way'!$D246="","",'True_Odds_Calculator_3-way'!P247/'True_Odds_Calculator_3-way'!C247-1)</f>
        <v>1.5633805773603848E-2</v>
      </c>
      <c r="K246" s="6">
        <f>IF('Log_working_3-way'!$D246="","",1/'True_Odds_Calculator_3-way'!A247+1/'True_Odds_Calculator_3-way'!B247+1/'True_Odds_Calculator_3-way'!C247-1)</f>
        <v>4.9428969339396556E-2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1.0369735838338747</v>
      </c>
      <c r="F247" s="6">
        <f>IF('Log_working_3-way'!D247="","",1/'True_Odds_Calculator_3-way'!N248+1/'True_Odds_Calculator_3-way'!O248+1/'True_Odds_Calculator_3-way'!P248-1)</f>
        <v>7.638334409421077E-14</v>
      </c>
      <c r="H247" s="6">
        <f>IF('Log_working_3-way'!$D247="","",'True_Odds_Calculator_3-way'!N248/'True_Odds_Calculator_3-way'!A248-1)</f>
        <v>2.0254057877165943E-2</v>
      </c>
      <c r="I247" s="6">
        <f>IF('Log_working_3-way'!$D247="","",'True_Odds_Calculator_3-way'!O248/'True_Odds_Calculator_3-way'!B248-1)</f>
        <v>5.4678377303738923E-2</v>
      </c>
      <c r="J247" s="6">
        <f>IF('Log_working_3-way'!$D247="","",'True_Odds_Calculator_3-way'!P248/'True_Odds_Calculator_3-way'!C248-1)</f>
        <v>5.8045957594217823E-2</v>
      </c>
      <c r="K247" s="6">
        <f>IF('Log_working_3-way'!$D247="","",1/'True_Odds_Calculator_3-way'!A248+1/'True_Odds_Calculator_3-way'!B248+1/'True_Odds_Calculator_3-way'!C248-1)</f>
        <v>3.5753477829585156E-2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1.0322103500723654</v>
      </c>
      <c r="F248" s="6">
        <f>IF('Log_working_3-way'!D248="","",1/'True_Odds_Calculator_3-way'!N249+1/'True_Odds_Calculator_3-way'!O249+1/'True_Odds_Calculator_3-way'!P249-1)</f>
        <v>1.5099033134902129E-14</v>
      </c>
      <c r="H248" s="6">
        <f>IF('Log_working_3-way'!$D248="","",'True_Odds_Calculator_3-way'!N249/'True_Odds_Calculator_3-way'!A249-1)</f>
        <v>3.2999470419045274E-2</v>
      </c>
      <c r="I248" s="6">
        <f>IF('Log_working_3-way'!$D248="","",'True_Odds_Calculator_3-way'!O249/'True_Odds_Calculator_3-way'!B249-1)</f>
        <v>4.3761354670371677E-2</v>
      </c>
      <c r="J248" s="6">
        <f>IF('Log_working_3-way'!$D248="","",'True_Odds_Calculator_3-way'!P249/'True_Odds_Calculator_3-way'!C249-1)</f>
        <v>2.9553469179459224E-2</v>
      </c>
      <c r="K248" s="6">
        <f>IF('Log_working_3-way'!$D248="","",1/'True_Odds_Calculator_3-way'!A249+1/'True_Odds_Calculator_3-way'!B249+1/'True_Odds_Calculator_3-way'!C249-1)</f>
        <v>3.4372067795041428E-2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1.0816481512505514</v>
      </c>
      <c r="F249" s="6">
        <f>IF('Log_working_3-way'!D249="","",1/'True_Odds_Calculator_3-way'!N250+1/'True_Odds_Calculator_3-way'!O250+1/'True_Odds_Calculator_3-way'!P250-1)</f>
        <v>0</v>
      </c>
      <c r="H249" s="6">
        <f>IF('Log_working_3-way'!$D249="","",'True_Odds_Calculator_3-way'!N250/'True_Odds_Calculator_3-way'!A250-1)</f>
        <v>1.8386241679241522E-2</v>
      </c>
      <c r="I249" s="6">
        <f>IF('Log_working_3-way'!$D249="","",'True_Odds_Calculator_3-way'!O250/'True_Odds_Calculator_3-way'!B250-1)</f>
        <v>0.15863303964797471</v>
      </c>
      <c r="J249" s="6">
        <f>IF('Log_working_3-way'!$D249="","",'True_Odds_Calculator_3-way'!P250/'True_Odds_Calculator_3-way'!C250-1)</f>
        <v>0.21937829887899207</v>
      </c>
      <c r="K249" s="6">
        <f>IF('Log_working_3-way'!$D249="","",1/'True_Odds_Calculator_3-way'!A250+1/'True_Odds_Calculator_3-way'!B250+1/'True_Odds_Calculator_3-way'!C250-1)</f>
        <v>5.2850372671258139E-2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1.0428487018882329</v>
      </c>
      <c r="F250" s="6">
        <f>IF('Log_working_3-way'!D250="","",1/'True_Odds_Calculator_3-way'!N251+1/'True_Odds_Calculator_3-way'!O251+1/'True_Odds_Calculator_3-way'!P251-1)</f>
        <v>4.4075854077618715E-13</v>
      </c>
      <c r="H250" s="6">
        <f>IF('Log_working_3-way'!$D250="","",'True_Odds_Calculator_3-way'!N251/'True_Odds_Calculator_3-way'!A251-1)</f>
        <v>1.6940382644974772E-2</v>
      </c>
      <c r="I250" s="6">
        <f>IF('Log_working_3-way'!$D250="","",'True_Odds_Calculator_3-way'!O251/'True_Odds_Calculator_3-way'!B251-1)</f>
        <v>6.8947127832107213E-2</v>
      </c>
      <c r="J250" s="6">
        <f>IF('Log_working_3-way'!$D250="","",'True_Odds_Calculator_3-way'!P251/'True_Odds_Calculator_3-way'!C251-1)</f>
        <v>8.4707697721471797E-2</v>
      </c>
      <c r="K250" s="6">
        <f>IF('Log_working_3-way'!$D250="","",1/'True_Odds_Calculator_3-way'!A251+1/'True_Odds_Calculator_3-way'!B251+1/'True_Odds_Calculator_3-way'!C251-1)</f>
        <v>3.6571177291956136E-2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1.0797205332800621</v>
      </c>
      <c r="F251" s="6">
        <f>IF('Log_working_3-way'!D251="","",1/'True_Odds_Calculator_3-way'!N252+1/'True_Odds_Calculator_3-way'!O252+1/'True_Odds_Calculator_3-way'!P252-1)</f>
        <v>0</v>
      </c>
      <c r="H251" s="6">
        <f>IF('Log_working_3-way'!$D251="","",'True_Odds_Calculator_3-way'!N252/'True_Odds_Calculator_3-way'!A252-1)</f>
        <v>1.5978813924503621E-2</v>
      </c>
      <c r="I251" s="6">
        <f>IF('Log_working_3-way'!$D251="","",'True_Odds_Calculator_3-way'!O252/'True_Odds_Calculator_3-way'!B252-1)</f>
        <v>0.15949558000046093</v>
      </c>
      <c r="J251" s="6">
        <f>IF('Log_working_3-way'!$D251="","",'True_Odds_Calculator_3-way'!P252/'True_Odds_Calculator_3-way'!C252-1)</f>
        <v>0.23323813137066285</v>
      </c>
      <c r="K251" s="6">
        <f>IF('Log_working_3-way'!$D251="","",1/'True_Odds_Calculator_3-way'!A252+1/'True_Odds_Calculator_3-way'!B252+1/'True_Odds_Calculator_3-way'!C252-1)</f>
        <v>4.8020184500100482E-2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1.0546221106323157</v>
      </c>
      <c r="F252" s="6">
        <f>IF('Log_working_3-way'!D252="","",1/'True_Odds_Calculator_3-way'!N253+1/'True_Odds_Calculator_3-way'!O253+1/'True_Odds_Calculator_3-way'!P253-1)</f>
        <v>2.9283242497513129E-12</v>
      </c>
      <c r="H252" s="6">
        <f>IF('Log_working_3-way'!$D252="","",'True_Odds_Calculator_3-way'!N253/'True_Odds_Calculator_3-way'!A253-1)</f>
        <v>2.050294151245069E-2</v>
      </c>
      <c r="I252" s="6">
        <f>IF('Log_working_3-way'!$D252="","",'True_Odds_Calculator_3-way'!O253/'True_Odds_Calculator_3-way'!B253-1)</f>
        <v>8.2240867387485039E-2</v>
      </c>
      <c r="J252" s="6">
        <f>IF('Log_working_3-way'!$D252="","",'True_Odds_Calculator_3-way'!P253/'True_Odds_Calculator_3-way'!C253-1)</f>
        <v>0.12283523868460566</v>
      </c>
      <c r="K252" s="6">
        <f>IF('Log_working_3-way'!$D252="","",1/'True_Odds_Calculator_3-way'!A253+1/'True_Odds_Calculator_3-way'!B253+1/'True_Odds_Calculator_3-way'!C253-1)</f>
        <v>4.4853366799461059E-2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1.0370913284447112</v>
      </c>
      <c r="F253" s="6">
        <f>IF('Log_working_3-way'!D253="","",1/'True_Odds_Calculator_3-way'!N254+1/'True_Odds_Calculator_3-way'!O254+1/'True_Odds_Calculator_3-way'!P254-1)</f>
        <v>4.7961634663806763E-14</v>
      </c>
      <c r="H253" s="6">
        <f>IF('Log_working_3-way'!$D253="","",'True_Odds_Calculator_3-way'!N254/'True_Odds_Calculator_3-way'!A254-1)</f>
        <v>4.3599969416810547E-2</v>
      </c>
      <c r="I253" s="6">
        <f>IF('Log_working_3-way'!$D253="","",'True_Odds_Calculator_3-way'!O254/'True_Odds_Calculator_3-way'!B254-1)</f>
        <v>5.0039025017232452E-2</v>
      </c>
      <c r="J253" s="6">
        <f>IF('Log_working_3-way'!$D253="","",'True_Odds_Calculator_3-way'!P254/'True_Odds_Calculator_3-way'!C254-1)</f>
        <v>2.967676326669233E-2</v>
      </c>
      <c r="K253" s="6">
        <f>IF('Log_working_3-way'!$D253="","",1/'True_Odds_Calculator_3-way'!A254+1/'True_Odds_Calculator_3-way'!B254+1/'True_Odds_Calculator_3-way'!C254-1)</f>
        <v>3.9097665493294409E-2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1.0532502705430202</v>
      </c>
      <c r="F254" s="6">
        <f>IF('Log_working_3-way'!D254="","",1/'True_Odds_Calculator_3-way'!N255+1/'True_Odds_Calculator_3-way'!O255+1/'True_Odds_Calculator_3-way'!P255-1)</f>
        <v>2.7060576002213566E-12</v>
      </c>
      <c r="H254" s="6">
        <f>IF('Log_working_3-way'!$D254="","",'True_Odds_Calculator_3-way'!N255/'True_Odds_Calculator_3-way'!A255-1)</f>
        <v>1.9228797992570046E-2</v>
      </c>
      <c r="I254" s="6">
        <f>IF('Log_working_3-way'!$D254="","",'True_Odds_Calculator_3-way'!O255/'True_Odds_Calculator_3-way'!B255-1)</f>
        <v>8.6266880281795855E-2</v>
      </c>
      <c r="J254" s="6">
        <f>IF('Log_working_3-way'!$D254="","",'True_Odds_Calculator_3-way'!P255/'True_Odds_Calculator_3-way'!C255-1)</f>
        <v>0.11349832914902303</v>
      </c>
      <c r="K254" s="6">
        <f>IF('Log_working_3-way'!$D254="","",1/'True_Odds_Calculator_3-way'!A255+1/'True_Odds_Calculator_3-way'!B255+1/'True_Odds_Calculator_3-way'!C255-1)</f>
        <v>4.3519314620954486E-2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1.0361627146857224</v>
      </c>
      <c r="F255" s="6">
        <f>IF('Log_working_3-way'!D255="","",1/'True_Odds_Calculator_3-way'!N256+1/'True_Odds_Calculator_3-way'!O256+1/'True_Odds_Calculator_3-way'!P256-1)</f>
        <v>3.7081449022480228E-14</v>
      </c>
      <c r="H255" s="6">
        <f>IF('Log_working_3-way'!$D255="","",'True_Odds_Calculator_3-way'!N256/'True_Odds_Calculator_3-way'!A256-1)</f>
        <v>4.2005404736402907E-2</v>
      </c>
      <c r="I255" s="6">
        <f>IF('Log_working_3-way'!$D255="","",'True_Odds_Calculator_3-way'!O256/'True_Odds_Calculator_3-way'!B256-1)</f>
        <v>4.5691095588336506E-2</v>
      </c>
      <c r="J255" s="6">
        <f>IF('Log_working_3-way'!$D255="","",'True_Odds_Calculator_3-way'!P256/'True_Odds_Calculator_3-way'!C256-1)</f>
        <v>3.1221235571503581E-2</v>
      </c>
      <c r="K255" s="6">
        <f>IF('Log_working_3-way'!$D255="","",1/'True_Odds_Calculator_3-way'!A256+1/'True_Odds_Calculator_3-way'!B256+1/'True_Odds_Calculator_3-way'!C256-1)</f>
        <v>3.8560922281852594E-2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1.0383420985583953</v>
      </c>
      <c r="F256" s="6">
        <f>IF('Log_working_3-way'!D256="","",1/'True_Odds_Calculator_3-way'!N257+1/'True_Odds_Calculator_3-way'!O257+1/'True_Odds_Calculator_3-way'!P257-1)</f>
        <v>5.5733195836182858E-14</v>
      </c>
      <c r="H256" s="6">
        <f>IF('Log_working_3-way'!$D256="","",'True_Odds_Calculator_3-way'!N257/'True_Odds_Calculator_3-way'!A257-1)</f>
        <v>4.1391604231291623E-2</v>
      </c>
      <c r="I256" s="6">
        <f>IF('Log_working_3-way'!$D256="","",'True_Odds_Calculator_3-way'!O257/'True_Odds_Calculator_3-way'!B257-1)</f>
        <v>4.6597482529683099E-2</v>
      </c>
      <c r="J256" s="6">
        <f>IF('Log_working_3-way'!$D256="","",'True_Odds_Calculator_3-way'!P257/'True_Odds_Calculator_3-way'!C257-1)</f>
        <v>3.6854211946283133E-2</v>
      </c>
      <c r="K256" s="6">
        <f>IF('Log_working_3-way'!$D256="","",1/'True_Odds_Calculator_3-way'!A257+1/'True_Odds_Calculator_3-way'!B257+1/'True_Odds_Calculator_3-way'!C257-1)</f>
        <v>4.1205329368468657E-2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1.036922043536481</v>
      </c>
      <c r="F257" s="6">
        <f>IF('Log_working_3-way'!D257="","",1/'True_Odds_Calculator_3-way'!N258+1/'True_Odds_Calculator_3-way'!O258+1/'True_Odds_Calculator_3-way'!P258-1)</f>
        <v>5.3290705182007514E-14</v>
      </c>
      <c r="H257" s="6">
        <f>IF('Log_working_3-way'!$D257="","",'True_Odds_Calculator_3-way'!N258/'True_Odds_Calculator_3-way'!A258-1)</f>
        <v>2.5732854475842171E-2</v>
      </c>
      <c r="I257" s="6">
        <f>IF('Log_working_3-way'!$D257="","",'True_Odds_Calculator_3-way'!O258/'True_Odds_Calculator_3-way'!B258-1)</f>
        <v>4.7889660500973097E-2</v>
      </c>
      <c r="J257" s="6">
        <f>IF('Log_working_3-way'!$D257="","",'True_Odds_Calculator_3-way'!P258/'True_Odds_Calculator_3-way'!C258-1)</f>
        <v>5.1930233722824459E-2</v>
      </c>
      <c r="K257" s="6">
        <f>IF('Log_working_3-way'!$D257="","",1/'True_Odds_Calculator_3-way'!A258+1/'True_Odds_Calculator_3-way'!B258+1/'True_Odds_Calculator_3-way'!C258-1)</f>
        <v>3.8009810258125665E-2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1.0369216371990511</v>
      </c>
      <c r="F258" s="6">
        <f>IF('Log_working_3-way'!D258="","",1/'True_Odds_Calculator_3-way'!N259+1/'True_Odds_Calculator_3-way'!O259+1/'True_Odds_Calculator_3-way'!P259-1)</f>
        <v>4.1522341120980855E-14</v>
      </c>
      <c r="H258" s="6">
        <f>IF('Log_working_3-way'!$D258="","",'True_Odds_Calculator_3-way'!N259/'True_Odds_Calculator_3-way'!A259-1)</f>
        <v>3.777651661770709E-2</v>
      </c>
      <c r="I258" s="6">
        <f>IF('Log_working_3-way'!$D258="","",'True_Odds_Calculator_3-way'!O259/'True_Odds_Calculator_3-way'!B259-1)</f>
        <v>4.4715276883657173E-2</v>
      </c>
      <c r="J258" s="6">
        <f>IF('Log_working_3-way'!$D258="","",'True_Odds_Calculator_3-way'!P259/'True_Odds_Calculator_3-way'!C259-1)</f>
        <v>3.7635915313619428E-2</v>
      </c>
      <c r="K258" s="6">
        <f>IF('Log_working_3-way'!$D258="","",1/'True_Odds_Calculator_3-way'!A259+1/'True_Odds_Calculator_3-way'!B259+1/'True_Odds_Calculator_3-way'!C259-1)</f>
        <v>3.9757822677412458E-2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1.0490353455125485</v>
      </c>
      <c r="F259" s="6">
        <f>IF('Log_working_3-way'!D259="","",1/'True_Odds_Calculator_3-way'!N260+1/'True_Odds_Calculator_3-way'!O260+1/'True_Odds_Calculator_3-way'!P260-1)</f>
        <v>9.8854258112623938E-13</v>
      </c>
      <c r="H259" s="6">
        <f>IF('Log_working_3-way'!$D259="","",'True_Odds_Calculator_3-way'!N260/'True_Odds_Calculator_3-way'!A260-1)</f>
        <v>2.1398329751155742E-2</v>
      </c>
      <c r="I259" s="6">
        <f>IF('Log_working_3-way'!$D259="","",'True_Odds_Calculator_3-way'!O260/'True_Odds_Calculator_3-way'!B260-1)</f>
        <v>7.3030059381353096E-2</v>
      </c>
      <c r="J259" s="6">
        <f>IF('Log_working_3-way'!$D259="","",'True_Odds_Calculator_3-way'!P260/'True_Odds_Calculator_3-way'!C260-1)</f>
        <v>9.5211544227090883E-2</v>
      </c>
      <c r="K259" s="6">
        <f>IF('Log_working_3-way'!$D259="","",1/'True_Odds_Calculator_3-way'!A260+1/'True_Odds_Calculator_3-way'!B260+1/'True_Odds_Calculator_3-way'!C260-1)</f>
        <v>4.3374863253756502E-2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1.0408343918891427</v>
      </c>
      <c r="F260" s="6">
        <f>IF('Log_working_3-way'!D260="","",1/'True_Odds_Calculator_3-way'!N261+1/'True_Odds_Calculator_3-way'!O261+1/'True_Odds_Calculator_3-way'!P261-1)</f>
        <v>1.5187850976872141E-13</v>
      </c>
      <c r="H260" s="6">
        <f>IF('Log_working_3-way'!$D260="","",'True_Odds_Calculator_3-way'!N261/'True_Odds_Calculator_3-way'!A261-1)</f>
        <v>2.3352748901669385E-2</v>
      </c>
      <c r="I260" s="6">
        <f>IF('Log_working_3-way'!$D260="","",'True_Odds_Calculator_3-way'!O261/'True_Odds_Calculator_3-way'!B261-1)</f>
        <v>5.7258481414930174E-2</v>
      </c>
      <c r="J260" s="6">
        <f>IF('Log_working_3-way'!$D260="","",'True_Odds_Calculator_3-way'!P261/'True_Odds_Calculator_3-way'!C261-1)</f>
        <v>6.4580715997264448E-2</v>
      </c>
      <c r="K260" s="6">
        <f>IF('Log_working_3-way'!$D260="","",1/'True_Odds_Calculator_3-way'!A261+1/'True_Odds_Calculator_3-way'!B261+1/'True_Odds_Calculator_3-way'!C261-1)</f>
        <v>3.9919015267432467E-2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1.0391696474651708</v>
      </c>
      <c r="F261" s="6">
        <f>IF('Log_working_3-way'!D261="","",1/'True_Odds_Calculator_3-way'!N262+1/'True_Odds_Calculator_3-way'!O262+1/'True_Odds_Calculator_3-way'!P262-1)</f>
        <v>1.0591527654923993E-13</v>
      </c>
      <c r="H261" s="6">
        <f>IF('Log_working_3-way'!$D261="","",'True_Odds_Calculator_3-way'!N262/'True_Odds_Calculator_3-way'!A262-1)</f>
        <v>2.3067206769362469E-2</v>
      </c>
      <c r="I261" s="6">
        <f>IF('Log_working_3-way'!$D261="","",'True_Odds_Calculator_3-way'!O262/'True_Odds_Calculator_3-way'!B262-1)</f>
        <v>5.1453746575771175E-2</v>
      </c>
      <c r="J261" s="6">
        <f>IF('Log_working_3-way'!$D261="","",'True_Odds_Calculator_3-way'!P262/'True_Odds_Calculator_3-way'!C262-1)</f>
        <v>6.4651427573709785E-2</v>
      </c>
      <c r="K261" s="6">
        <f>IF('Log_working_3-way'!$D261="","",1/'True_Odds_Calculator_3-way'!A262+1/'True_Odds_Calculator_3-way'!B262+1/'True_Odds_Calculator_3-way'!C262-1)</f>
        <v>3.8457197675074717E-2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1.0212467828425977</v>
      </c>
      <c r="F262" s="6">
        <f>IF('Log_working_3-way'!D262="","",1/'True_Odds_Calculator_3-way'!N263+1/'True_Odds_Calculator_3-way'!O263+1/'True_Odds_Calculator_3-way'!P263-1)</f>
        <v>6.6613381477509392E-16</v>
      </c>
      <c r="H262" s="6">
        <f>IF('Log_working_3-way'!$D262="","",'True_Odds_Calculator_3-way'!N263/'True_Odds_Calculator_3-way'!A263-1)</f>
        <v>2.6849548740413898E-2</v>
      </c>
      <c r="I262" s="6">
        <f>IF('Log_working_3-way'!$D262="","",'True_Odds_Calculator_3-way'!O263/'True_Odds_Calculator_3-way'!B263-1)</f>
        <v>2.6149027578887152E-2</v>
      </c>
      <c r="J262" s="6">
        <f>IF('Log_working_3-way'!$D262="","",'True_Odds_Calculator_3-way'!P263/'True_Odds_Calculator_3-way'!C263-1)</f>
        <v>1.766529442171616E-2</v>
      </c>
      <c r="K262" s="6">
        <f>IF('Log_working_3-way'!$D262="","",1/'True_Odds_Calculator_3-way'!A263+1/'True_Odds_Calculator_3-way'!B263+1/'True_Odds_Calculator_3-way'!C263-1)</f>
        <v>2.2688718111661066E-2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1.0315413846713066</v>
      </c>
      <c r="F263" s="6">
        <f>IF('Log_working_3-way'!D263="","",1/'True_Odds_Calculator_3-way'!N264+1/'True_Odds_Calculator_3-way'!O264+1/'True_Odds_Calculator_3-way'!P264-1)</f>
        <v>6.8833827526759706E-14</v>
      </c>
      <c r="H263" s="6">
        <f>IF('Log_working_3-way'!$D263="","",'True_Odds_Calculator_3-way'!N264/'True_Odds_Calculator_3-way'!A264-1)</f>
        <v>9.9790283664233925E-3</v>
      </c>
      <c r="I263" s="6">
        <f>IF('Log_working_3-way'!$D263="","",'True_Odds_Calculator_3-way'!O264/'True_Odds_Calculator_3-way'!B264-1)</f>
        <v>5.6137952583538819E-2</v>
      </c>
      <c r="J263" s="6">
        <f>IF('Log_working_3-way'!$D263="","",'True_Odds_Calculator_3-way'!P264/'True_Odds_Calculator_3-way'!C264-1)</f>
        <v>6.9910262284092362E-2</v>
      </c>
      <c r="K263" s="6">
        <f>IF('Log_working_3-way'!$D263="","",1/'True_Odds_Calculator_3-way'!A264+1/'True_Odds_Calculator_3-way'!B264+1/'True_Odds_Calculator_3-way'!C264-1)</f>
        <v>2.4289049760527259E-2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1.0586061576291415</v>
      </c>
      <c r="F264" s="6">
        <f>IF('Log_working_3-way'!D264="","",1/'True_Odds_Calculator_3-way'!N265+1/'True_Odds_Calculator_3-way'!O265+1/'True_Odds_Calculator_3-way'!P265-1)</f>
        <v>2.0055068716828828E-12</v>
      </c>
      <c r="H264" s="6">
        <f>IF('Log_working_3-way'!$D264="","",'True_Odds_Calculator_3-way'!N265/'True_Odds_Calculator_3-way'!A265-1)</f>
        <v>3.6711481711785954E-2</v>
      </c>
      <c r="I264" s="6">
        <f>IF('Log_working_3-way'!$D264="","",'True_Odds_Calculator_3-way'!O265/'True_Odds_Calculator_3-way'!B265-1)</f>
        <v>7.4908585214497281E-2</v>
      </c>
      <c r="J264" s="6">
        <f>IF('Log_working_3-way'!$D264="","",'True_Odds_Calculator_3-way'!P265/'True_Odds_Calculator_3-way'!C265-1)</f>
        <v>9.1002433409500316E-2</v>
      </c>
      <c r="K264" s="6">
        <f>IF('Log_working_3-way'!$D264="","",1/'True_Odds_Calculator_3-way'!A265+1/'True_Odds_Calculator_3-way'!B265+1/'True_Odds_Calculator_3-way'!C265-1)</f>
        <v>5.8330073936316396E-2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1.0549439929647944</v>
      </c>
      <c r="F265" s="6">
        <f>IF('Log_working_3-way'!D265="","",1/'True_Odds_Calculator_3-way'!N266+1/'True_Odds_Calculator_3-way'!O266+1/'True_Odds_Calculator_3-way'!P266-1)</f>
        <v>1.0753620216519266E-12</v>
      </c>
      <c r="H265" s="6">
        <f>IF('Log_working_3-way'!$D265="","",'True_Odds_Calculator_3-way'!N266/'True_Odds_Calculator_3-way'!A266-1)</f>
        <v>3.8245291236592927E-2</v>
      </c>
      <c r="I265" s="6">
        <f>IF('Log_working_3-way'!$D265="","",'True_Odds_Calculator_3-way'!O266/'True_Odds_Calculator_3-way'!B266-1)</f>
        <v>7.0918759282357469E-2</v>
      </c>
      <c r="J265" s="6">
        <f>IF('Log_working_3-way'!$D265="","",'True_Odds_Calculator_3-way'!P266/'True_Odds_Calculator_3-way'!C266-1)</f>
        <v>7.5951632132639668E-2</v>
      </c>
      <c r="K265" s="6">
        <f>IF('Log_working_3-way'!$D265="","",1/'True_Odds_Calculator_3-way'!A266+1/'True_Odds_Calculator_3-way'!B266+1/'True_Odds_Calculator_3-way'!C266-1)</f>
        <v>5.6259069633648906E-2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1.0375646341949984</v>
      </c>
      <c r="F266" s="6">
        <f>IF('Log_working_3-way'!D266="","",1/'True_Odds_Calculator_3-way'!N267+1/'True_Odds_Calculator_3-way'!O267+1/'True_Odds_Calculator_3-way'!P267-1)</f>
        <v>4.75175454539567E-14</v>
      </c>
      <c r="H266" s="6">
        <f>IF('Log_working_3-way'!$D266="","",'True_Odds_Calculator_3-way'!N267/'True_Odds_Calculator_3-way'!A267-1)</f>
        <v>3.5636695912448779E-2</v>
      </c>
      <c r="I266" s="6">
        <f>IF('Log_working_3-way'!$D266="","",'True_Odds_Calculator_3-way'!O267/'True_Odds_Calculator_3-way'!B267-1)</f>
        <v>4.2262651099771009E-2</v>
      </c>
      <c r="J266" s="6">
        <f>IF('Log_working_3-way'!$D266="","",'True_Odds_Calculator_3-way'!P267/'True_Odds_Calculator_3-way'!C267-1)</f>
        <v>4.4415938837156776E-2</v>
      </c>
      <c r="K266" s="6">
        <f>IF('Log_working_3-way'!$D266="","",1/'True_Odds_Calculator_3-way'!A267+1/'True_Odds_Calculator_3-way'!B267+1/'True_Odds_Calculator_3-way'!C267-1)</f>
        <v>4.0392109827868561E-2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1.0363759463097266</v>
      </c>
      <c r="F267" s="6">
        <f>IF('Log_working_3-way'!D267="","",1/'True_Odds_Calculator_3-way'!N268+1/'True_Odds_Calculator_3-way'!O268+1/'True_Odds_Calculator_3-way'!P268-1)</f>
        <v>3.730349362740526E-14</v>
      </c>
      <c r="H267" s="6">
        <f>IF('Log_working_3-way'!$D267="","",'True_Odds_Calculator_3-way'!N268/'True_Odds_Calculator_3-way'!A268-1)</f>
        <v>3.4192358529321787E-2</v>
      </c>
      <c r="I267" s="6">
        <f>IF('Log_working_3-way'!$D267="","",'True_Odds_Calculator_3-way'!O268/'True_Odds_Calculator_3-way'!B268-1)</f>
        <v>4.0007754141842433E-2</v>
      </c>
      <c r="J267" s="6">
        <f>IF('Log_working_3-way'!$D267="","",'True_Odds_Calculator_3-way'!P268/'True_Odds_Calculator_3-way'!C268-1)</f>
        <v>4.4501902097078494E-2</v>
      </c>
      <c r="K267" s="6">
        <f>IF('Log_working_3-way'!$D267="","",1/'True_Odds_Calculator_3-way'!A268+1/'True_Odds_Calculator_3-way'!B268+1/'True_Odds_Calculator_3-way'!C268-1)</f>
        <v>3.9076254872543181E-2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1.0369491781667255</v>
      </c>
      <c r="F268" s="6">
        <f>IF('Log_working_3-way'!D268="","",1/'True_Odds_Calculator_3-way'!N269+1/'True_Odds_Calculator_3-way'!O269+1/'True_Odds_Calculator_3-way'!P269-1)</f>
        <v>4.2632564145606011E-14</v>
      </c>
      <c r="H268" s="6">
        <f>IF('Log_working_3-way'!$D268="","",'True_Odds_Calculator_3-way'!N269/'True_Odds_Calculator_3-way'!A269-1)</f>
        <v>3.3350930568691428E-2</v>
      </c>
      <c r="I268" s="6">
        <f>IF('Log_working_3-way'!$D268="","",'True_Odds_Calculator_3-way'!O269/'True_Odds_Calculator_3-way'!B269-1)</f>
        <v>4.4274359494295368E-2</v>
      </c>
      <c r="J268" s="6">
        <f>IF('Log_working_3-way'!$D268="","",'True_Odds_Calculator_3-way'!P269/'True_Odds_Calculator_3-way'!C269-1)</f>
        <v>4.3184539792946897E-2</v>
      </c>
      <c r="K268" s="6">
        <f>IF('Log_working_3-way'!$D268="","",1/'True_Odds_Calculator_3-way'!A269+1/'True_Odds_Calculator_3-way'!B269+1/'True_Odds_Calculator_3-way'!C269-1)</f>
        <v>3.9591494544287897E-2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1.0737823923144347</v>
      </c>
      <c r="F269" s="6">
        <f>IF('Log_working_3-way'!D269="","",1/'True_Odds_Calculator_3-way'!N270+1/'True_Odds_Calculator_3-way'!O270+1/'True_Odds_Calculator_3-way'!P270-1)</f>
        <v>2.2204460492503131E-16</v>
      </c>
      <c r="H269" s="6">
        <f>IF('Log_working_3-way'!$D269="","",'True_Odds_Calculator_3-way'!N270/'True_Odds_Calculator_3-way'!A270-1)</f>
        <v>0.22200367025932111</v>
      </c>
      <c r="I269" s="6">
        <f>IF('Log_working_3-way'!$D269="","",'True_Odds_Calculator_3-way'!O270/'True_Odds_Calculator_3-way'!B270-1)</f>
        <v>0.15439212418910286</v>
      </c>
      <c r="J269" s="6">
        <f>IF('Log_working_3-way'!$D269="","",'True_Odds_Calculator_3-way'!P270/'True_Odds_Calculator_3-way'!C270-1)</f>
        <v>1.3543007488540981E-2</v>
      </c>
      <c r="K269" s="6">
        <f>IF('Log_working_3-way'!$D269="","",1/'True_Odds_Calculator_3-way'!A270+1/'True_Odds_Calculator_3-way'!B270+1/'True_Odds_Calculator_3-way'!C270-1)</f>
        <v>4.2240674341070594E-2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1.0367876441787565</v>
      </c>
      <c r="F270" s="6">
        <f>IF('Log_working_3-way'!D270="","",1/'True_Odds_Calculator_3-way'!N271+1/'True_Odds_Calculator_3-way'!O271+1/'True_Odds_Calculator_3-way'!P271-1)</f>
        <v>4.2632564145606011E-14</v>
      </c>
      <c r="H270" s="6">
        <f>IF('Log_working_3-way'!$D270="","",'True_Odds_Calculator_3-way'!N271/'True_Odds_Calculator_3-way'!A271-1)</f>
        <v>3.1606711430585577E-2</v>
      </c>
      <c r="I270" s="6">
        <f>IF('Log_working_3-way'!$D270="","",'True_Odds_Calculator_3-way'!O271/'True_Odds_Calculator_3-way'!B271-1)</f>
        <v>4.2991744902576734E-2</v>
      </c>
      <c r="J270" s="6">
        <f>IF('Log_working_3-way'!$D270="","",'True_Odds_Calculator_3-way'!P271/'True_Odds_Calculator_3-way'!C271-1)</f>
        <v>4.6386696778921044E-2</v>
      </c>
      <c r="K270" s="6">
        <f>IF('Log_working_3-way'!$D270="","",1/'True_Odds_Calculator_3-way'!A271+1/'True_Odds_Calculator_3-way'!B271+1/'True_Odds_Calculator_3-way'!C271-1)</f>
        <v>3.9201076440213978E-2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1.0431990009082925</v>
      </c>
      <c r="F271" s="6">
        <f>IF('Log_working_3-way'!D271="","",1/'True_Odds_Calculator_3-way'!N272+1/'True_Odds_Calculator_3-way'!O272+1/'True_Odds_Calculator_3-way'!P272-1)</f>
        <v>2.8621549574836536E-13</v>
      </c>
      <c r="H271" s="6">
        <f>IF('Log_working_3-way'!$D271="","",'True_Odds_Calculator_3-way'!N272/'True_Odds_Calculator_3-way'!A272-1)</f>
        <v>8.0863997429988066E-2</v>
      </c>
      <c r="I271" s="6">
        <f>IF('Log_working_3-way'!$D271="","",'True_Odds_Calculator_3-way'!O272/'True_Odds_Calculator_3-way'!B272-1)</f>
        <v>5.8392819966696541E-2</v>
      </c>
      <c r="J271" s="6">
        <f>IF('Log_working_3-way'!$D271="","",'True_Odds_Calculator_3-way'!P272/'True_Odds_Calculator_3-way'!C272-1)</f>
        <v>2.1868681780612853E-2</v>
      </c>
      <c r="K271" s="6">
        <f>IF('Log_working_3-way'!$D271="","",1/'True_Odds_Calculator_3-way'!A272+1/'True_Odds_Calculator_3-way'!B272+1/'True_Odds_Calculator_3-way'!C272-1)</f>
        <v>4.0167066560028442E-2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1.0380972809455244</v>
      </c>
      <c r="F272" s="6">
        <f>IF('Log_working_3-way'!D272="","",1/'True_Odds_Calculator_3-way'!N273+1/'True_Odds_Calculator_3-way'!O273+1/'True_Odds_Calculator_3-way'!P273-1)</f>
        <v>6.3060667798708891E-14</v>
      </c>
      <c r="H272" s="6">
        <f>IF('Log_working_3-way'!$D272="","",'True_Odds_Calculator_3-way'!N273/'True_Odds_Calculator_3-way'!A273-1)</f>
        <v>2.8482018288565669E-2</v>
      </c>
      <c r="I272" s="6">
        <f>IF('Log_working_3-way'!$D272="","",'True_Odds_Calculator_3-way'!O273/'True_Odds_Calculator_3-way'!B273-1)</f>
        <v>4.3659059949062717E-2</v>
      </c>
      <c r="J272" s="6">
        <f>IF('Log_working_3-way'!$D272="","",'True_Odds_Calculator_3-way'!P273/'True_Odds_Calculator_3-way'!C273-1)</f>
        <v>5.6671294641437386E-2</v>
      </c>
      <c r="K272" s="6">
        <f>IF('Log_working_3-way'!$D272="","",1/'True_Odds_Calculator_3-way'!A273+1/'True_Odds_Calculator_3-way'!B273+1/'True_Odds_Calculator_3-way'!C273-1)</f>
        <v>3.9495916191391256E-2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1.0518457568588115</v>
      </c>
      <c r="F273" s="6">
        <f>IF('Log_working_3-way'!D273="","",1/'True_Odds_Calculator_3-way'!N274+1/'True_Odds_Calculator_3-way'!O274+1/'True_Odds_Calculator_3-way'!P274-1)</f>
        <v>2.2741808436421707E-12</v>
      </c>
      <c r="H273" s="6">
        <f>IF('Log_working_3-way'!$D273="","",'True_Odds_Calculator_3-way'!N274/'True_Odds_Calculator_3-way'!A274-1)</f>
        <v>1.8346334428174016E-2</v>
      </c>
      <c r="I273" s="6">
        <f>IF('Log_working_3-way'!$D273="","",'True_Odds_Calculator_3-way'!O274/'True_Odds_Calculator_3-way'!B274-1)</f>
        <v>8.221158715964294E-2</v>
      </c>
      <c r="J273" s="6">
        <f>IF('Log_working_3-way'!$D273="","",'True_Odds_Calculator_3-way'!P274/'True_Odds_Calculator_3-way'!C274-1)</f>
        <v>0.11638111807454421</v>
      </c>
      <c r="K273" s="6">
        <f>IF('Log_working_3-way'!$D273="","",1/'True_Odds_Calculator_3-way'!A274+1/'True_Odds_Calculator_3-way'!B274+1/'True_Odds_Calculator_3-way'!C274-1)</f>
        <v>4.1707500740335579E-2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1.0476247986779723</v>
      </c>
      <c r="F274" s="6">
        <f>IF('Log_working_3-way'!D274="","",1/'True_Odds_Calculator_3-way'!N275+1/'True_Odds_Calculator_3-way'!O275+1/'True_Odds_Calculator_3-way'!P275-1)</f>
        <v>7.9247719497743674E-13</v>
      </c>
      <c r="H274" s="6">
        <f>IF('Log_working_3-way'!$D274="","",'True_Odds_Calculator_3-way'!N275/'True_Odds_Calculator_3-way'!A275-1)</f>
        <v>2.0776437193085417E-2</v>
      </c>
      <c r="I274" s="6">
        <f>IF('Log_working_3-way'!$D274="","",'True_Odds_Calculator_3-way'!O275/'True_Odds_Calculator_3-way'!B275-1)</f>
        <v>7.0369818723540645E-2</v>
      </c>
      <c r="J274" s="6">
        <f>IF('Log_working_3-way'!$D274="","",'True_Odds_Calculator_3-way'!P275/'True_Odds_Calculator_3-way'!C275-1)</f>
        <v>9.3557758337109886E-2</v>
      </c>
      <c r="K274" s="6">
        <f>IF('Log_working_3-way'!$D274="","",1/'True_Odds_Calculator_3-way'!A275+1/'True_Odds_Calculator_3-way'!B275+1/'True_Odds_Calculator_3-way'!C275-1)</f>
        <v>4.2064001604626089E-2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1.0380330537122557</v>
      </c>
      <c r="F275" s="6">
        <f>IF('Log_working_3-way'!D275="","",1/'True_Odds_Calculator_3-way'!N276+1/'True_Odds_Calculator_3-way'!O276+1/'True_Odds_Calculator_3-way'!P276-1)</f>
        <v>6.283862319378386E-14</v>
      </c>
      <c r="H275" s="6">
        <f>IF('Log_working_3-way'!$D275="","",'True_Odds_Calculator_3-way'!N276/'True_Odds_Calculator_3-way'!A276-1)</f>
        <v>4.9477971988074687E-2</v>
      </c>
      <c r="I275" s="6">
        <f>IF('Log_working_3-way'!$D275="","",'True_Odds_Calculator_3-way'!O276/'True_Odds_Calculator_3-way'!B276-1)</f>
        <v>5.058429999032632E-2</v>
      </c>
      <c r="J275" s="6">
        <f>IF('Log_working_3-way'!$D275="","",'True_Odds_Calculator_3-way'!P276/'True_Odds_Calculator_3-way'!C276-1)</f>
        <v>2.7867960265635761E-2</v>
      </c>
      <c r="K275" s="6">
        <f>IF('Log_working_3-way'!$D275="","",1/'True_Odds_Calculator_3-way'!A276+1/'True_Odds_Calculator_3-way'!B276+1/'True_Odds_Calculator_3-way'!C276-1)</f>
        <v>3.9559813324224979E-2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1.035756856514167</v>
      </c>
      <c r="F276" s="6">
        <f>IF('Log_working_3-way'!D276="","",1/'True_Odds_Calculator_3-way'!N277+1/'True_Odds_Calculator_3-way'!O277+1/'True_Odds_Calculator_3-way'!P277-1)</f>
        <v>6.3060667798708891E-14</v>
      </c>
      <c r="H276" s="6">
        <f>IF('Log_working_3-way'!$D276="","",'True_Odds_Calculator_3-way'!N277/'True_Odds_Calculator_3-way'!A277-1)</f>
        <v>6.1086118255856414E-2</v>
      </c>
      <c r="I276" s="6">
        <f>IF('Log_working_3-way'!$D276="","",'True_Odds_Calculator_3-way'!O277/'True_Odds_Calculator_3-way'!B277-1)</f>
        <v>5.0535822778260631E-2</v>
      </c>
      <c r="J276" s="6">
        <f>IF('Log_working_3-way'!$D276="","",'True_Odds_Calculator_3-way'!P277/'True_Odds_Calculator_3-way'!C277-1)</f>
        <v>1.8939767138747232E-2</v>
      </c>
      <c r="K276" s="6">
        <f>IF('Log_working_3-way'!$D276="","",1/'True_Odds_Calculator_3-way'!A277+1/'True_Odds_Calculator_3-way'!B277+1/'True_Odds_Calculator_3-way'!C277-1)</f>
        <v>3.4081335573294513E-2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1.0303377091605415</v>
      </c>
      <c r="F277" s="6">
        <f>IF('Log_working_3-way'!D277="","",1/'True_Odds_Calculator_3-way'!N278+1/'True_Odds_Calculator_3-way'!O278+1/'True_Odds_Calculator_3-way'!P278-1)</f>
        <v>1.2212453270876722E-14</v>
      </c>
      <c r="H277" s="6">
        <f>IF('Log_working_3-way'!$D277="","",'True_Odds_Calculator_3-way'!N278/'True_Odds_Calculator_3-way'!A278-1)</f>
        <v>2.0307890308564058E-2</v>
      </c>
      <c r="I277" s="6">
        <f>IF('Log_working_3-way'!$D277="","",'True_Odds_Calculator_3-way'!O278/'True_Odds_Calculator_3-way'!B278-1)</f>
        <v>3.9537819222304593E-2</v>
      </c>
      <c r="J277" s="6">
        <f>IF('Log_working_3-way'!$D277="","",'True_Odds_Calculator_3-way'!P278/'True_Odds_Calculator_3-way'!C278-1)</f>
        <v>4.4649371400569127E-2</v>
      </c>
      <c r="K277" s="6">
        <f>IF('Log_working_3-way'!$D277="","",1/'True_Odds_Calculator_3-way'!A278+1/'True_Odds_Calculator_3-way'!B278+1/'True_Odds_Calculator_3-way'!C278-1)</f>
        <v>3.0982274203749327E-2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1.0308615588906505</v>
      </c>
      <c r="F278" s="6">
        <f>IF('Log_working_3-way'!D278="","",1/'True_Odds_Calculator_3-way'!N279+1/'True_Odds_Calculator_3-way'!O279+1/'True_Odds_Calculator_3-way'!P279-1)</f>
        <v>1.3100631690576847E-14</v>
      </c>
      <c r="H278" s="6">
        <f>IF('Log_working_3-way'!$D278="","",'True_Odds_Calculator_3-way'!N279/'True_Odds_Calculator_3-way'!A279-1)</f>
        <v>2.2091571768632967E-2</v>
      </c>
      <c r="I278" s="6">
        <f>IF('Log_working_3-way'!$D278="","",'True_Odds_Calculator_3-way'!O279/'True_Odds_Calculator_3-way'!B279-1)</f>
        <v>3.6348168318810936E-2</v>
      </c>
      <c r="J278" s="6">
        <f>IF('Log_working_3-way'!$D278="","",'True_Odds_Calculator_3-way'!P279/'True_Odds_Calculator_3-way'!C279-1)</f>
        <v>4.7151214254808727E-2</v>
      </c>
      <c r="K278" s="6">
        <f>IF('Log_working_3-way'!$D278="","",1/'True_Odds_Calculator_3-way'!A279+1/'True_Odds_Calculator_3-way'!B279+1/'True_Odds_Calculator_3-way'!C279-1)</f>
        <v>3.1795347367050475E-2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1.037789336469052</v>
      </c>
      <c r="F279" s="6">
        <f>IF('Log_working_3-way'!D279="","",1/'True_Odds_Calculator_3-way'!N280+1/'True_Odds_Calculator_3-way'!O280+1/'True_Odds_Calculator_3-way'!P280-1)</f>
        <v>1.4366285938649526E-13</v>
      </c>
      <c r="H279" s="6">
        <f>IF('Log_working_3-way'!$D279="","",'True_Odds_Calculator_3-way'!N280/'True_Odds_Calculator_3-way'!A280-1)</f>
        <v>1.6200411932130621E-2</v>
      </c>
      <c r="I279" s="6">
        <f>IF('Log_working_3-way'!$D279="","",'True_Odds_Calculator_3-way'!O280/'True_Odds_Calculator_3-way'!B280-1)</f>
        <v>5.8838452651616802E-2</v>
      </c>
      <c r="J279" s="6">
        <f>IF('Log_working_3-way'!$D279="","",'True_Odds_Calculator_3-way'!P280/'True_Odds_Calculator_3-way'!C280-1)</f>
        <v>7.1835683247888804E-2</v>
      </c>
      <c r="K279" s="6">
        <f>IF('Log_working_3-way'!$D279="","",1/'True_Odds_Calculator_3-way'!A280+1/'True_Odds_Calculator_3-way'!B280+1/'True_Odds_Calculator_3-way'!C280-1)</f>
        <v>3.3348721596290654E-2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1.0865389185772614</v>
      </c>
      <c r="F280" s="6">
        <f>IF('Log_working_3-way'!D280="","",1/'True_Odds_Calculator_3-way'!N281+1/'True_Odds_Calculator_3-way'!O281+1/'True_Odds_Calculator_3-way'!P281-1)</f>
        <v>2.2204460492503131E-16</v>
      </c>
      <c r="H280" s="6">
        <f>IF('Log_working_3-way'!$D280="","",'True_Odds_Calculator_3-way'!N281/'True_Odds_Calculator_3-way'!A281-1)</f>
        <v>1.2168285794561085E-2</v>
      </c>
      <c r="I280" s="6">
        <f>IF('Log_working_3-way'!$D280="","",'True_Odds_Calculator_3-way'!O281/'True_Odds_Calculator_3-way'!B281-1)</f>
        <v>0.20185386179446274</v>
      </c>
      <c r="J280" s="6">
        <f>IF('Log_working_3-way'!$D280="","",'True_Odds_Calculator_3-way'!P281/'True_Odds_Calculator_3-way'!C281-1)</f>
        <v>0.28849841875375959</v>
      </c>
      <c r="K280" s="6">
        <f>IF('Log_working_3-way'!$D280="","",1/'True_Odds_Calculator_3-way'!A281+1/'True_Odds_Calculator_3-way'!B281+1/'True_Odds_Calculator_3-way'!C281-1)</f>
        <v>4.2486884769963984E-2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1.0308416649984122</v>
      </c>
      <c r="F281" s="6">
        <f>IF('Log_working_3-way'!D281="","",1/'True_Odds_Calculator_3-way'!N282+1/'True_Odds_Calculator_3-way'!O282+1/'True_Odds_Calculator_3-way'!P282-1)</f>
        <v>1.0880185641326534E-14</v>
      </c>
      <c r="H281" s="6">
        <f>IF('Log_working_3-way'!$D281="","",'True_Odds_Calculator_3-way'!N282/'True_Odds_Calculator_3-way'!A282-1)</f>
        <v>3.8464595605972818E-2</v>
      </c>
      <c r="I281" s="6">
        <f>IF('Log_working_3-way'!$D281="","",'True_Odds_Calculator_3-way'!O282/'True_Odds_Calculator_3-way'!B282-1)</f>
        <v>3.5715678186516442E-2</v>
      </c>
      <c r="J281" s="6">
        <f>IF('Log_working_3-way'!$D281="","",'True_Odds_Calculator_3-way'!P282/'True_Odds_Calculator_3-way'!C282-1)</f>
        <v>2.7236449969894938E-2</v>
      </c>
      <c r="K281" s="6">
        <f>IF('Log_working_3-way'!$D281="","",1/'True_Odds_Calculator_3-way'!A282+1/'True_Odds_Calculator_3-way'!B282+1/'True_Odds_Calculator_3-way'!C282-1)</f>
        <v>3.3040509412648245E-2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1.0312909233189251</v>
      </c>
      <c r="F282" s="6">
        <f>IF('Log_working_3-way'!D282="","",1/'True_Odds_Calculator_3-way'!N283+1/'True_Odds_Calculator_3-way'!O283+1/'True_Odds_Calculator_3-way'!P283-1)</f>
        <v>1.1324274851176597E-14</v>
      </c>
      <c r="H282" s="6">
        <f>IF('Log_working_3-way'!$D282="","",'True_Odds_Calculator_3-way'!N283/'True_Odds_Calculator_3-way'!A283-1)</f>
        <v>3.4974297299521284E-2</v>
      </c>
      <c r="I282" s="6">
        <f>IF('Log_working_3-way'!$D282="","",'True_Odds_Calculator_3-way'!O283/'True_Odds_Calculator_3-way'!B283-1)</f>
        <v>3.4757695071085282E-2</v>
      </c>
      <c r="J282" s="6">
        <f>IF('Log_working_3-way'!$D282="","",'True_Odds_Calculator_3-way'!P283/'True_Odds_Calculator_3-way'!C283-1)</f>
        <v>3.204258835727769E-2</v>
      </c>
      <c r="K282" s="6">
        <f>IF('Log_working_3-way'!$D282="","",1/'True_Odds_Calculator_3-way'!A283+1/'True_Odds_Calculator_3-way'!B283+1/'True_Odds_Calculator_3-way'!C283-1)</f>
        <v>3.3867306781626194E-2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1.0321454933251617</v>
      </c>
      <c r="F283" s="6">
        <f>IF('Log_working_3-way'!D283="","",1/'True_Odds_Calculator_3-way'!N284+1/'True_Odds_Calculator_3-way'!O284+1/'True_Odds_Calculator_3-way'!P284-1)</f>
        <v>2.0872192862952943E-14</v>
      </c>
      <c r="H283" s="6">
        <f>IF('Log_working_3-way'!$D283="","",'True_Odds_Calculator_3-way'!N284/'True_Odds_Calculator_3-way'!A284-1)</f>
        <v>5.5454125745507232E-2</v>
      </c>
      <c r="I283" s="6">
        <f>IF('Log_working_3-way'!$D283="","",'True_Odds_Calculator_3-way'!O284/'True_Odds_Calculator_3-way'!B284-1)</f>
        <v>3.7993418991084438E-2</v>
      </c>
      <c r="J283" s="6">
        <f>IF('Log_working_3-way'!$D283="","",'True_Odds_Calculator_3-way'!P284/'True_Odds_Calculator_3-way'!C284-1)</f>
        <v>2.0499836129215465E-2</v>
      </c>
      <c r="K283" s="6">
        <f>IF('Log_working_3-way'!$D283="","",1/'True_Odds_Calculator_3-way'!A284+1/'True_Odds_Calculator_3-way'!B284+1/'True_Odds_Calculator_3-way'!C284-1)</f>
        <v>3.196168162057722E-2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1.0328481739312811</v>
      </c>
      <c r="F284" s="6">
        <f>IF('Log_working_3-way'!D284="","",1/'True_Odds_Calculator_3-way'!N285+1/'True_Odds_Calculator_3-way'!O285+1/'True_Odds_Calculator_3-way'!P285-1)</f>
        <v>2.3092638912203256E-14</v>
      </c>
      <c r="H284" s="6">
        <f>IF('Log_working_3-way'!$D284="","",'True_Odds_Calculator_3-way'!N285/'True_Odds_Calculator_3-way'!A285-1)</f>
        <v>4.9159263887076143E-2</v>
      </c>
      <c r="I284" s="6">
        <f>IF('Log_working_3-way'!$D284="","",'True_Odds_Calculator_3-way'!O285/'True_Odds_Calculator_3-way'!B285-1)</f>
        <v>4.2301586466049423E-2</v>
      </c>
      <c r="J284" s="6">
        <f>IF('Log_working_3-way'!$D284="","",'True_Odds_Calculator_3-way'!P285/'True_Odds_Calculator_3-way'!C285-1)</f>
        <v>2.1833263712368156E-2</v>
      </c>
      <c r="K284" s="6">
        <f>IF('Log_working_3-way'!$D284="","",1/'True_Odds_Calculator_3-way'!A285+1/'True_Odds_Calculator_3-way'!B285+1/'True_Odds_Calculator_3-way'!C285-1)</f>
        <v>3.3439395490995505E-2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1.0432422254192417</v>
      </c>
      <c r="F285" s="6">
        <f>IF('Log_working_3-way'!D285="","",1/'True_Odds_Calculator_3-way'!N286+1/'True_Odds_Calculator_3-way'!O286+1/'True_Odds_Calculator_3-way'!P286-1)</f>
        <v>6.872280522429719E-13</v>
      </c>
      <c r="H285" s="6">
        <f>IF('Log_working_3-way'!$D285="","",'True_Odds_Calculator_3-way'!N286/'True_Odds_Calculator_3-way'!A286-1)</f>
        <v>1.4341696159291262E-2</v>
      </c>
      <c r="I285" s="6">
        <f>IF('Log_working_3-way'!$D285="","",'True_Odds_Calculator_3-way'!O286/'True_Odds_Calculator_3-way'!B286-1)</f>
        <v>7.469154776538578E-2</v>
      </c>
      <c r="J285" s="6">
        <f>IF('Log_working_3-way'!$D285="","",'True_Odds_Calculator_3-way'!P286/'True_Odds_Calculator_3-way'!C286-1)</f>
        <v>9.3849281719497801E-2</v>
      </c>
      <c r="K285" s="6">
        <f>IF('Log_working_3-way'!$D285="","",1/'True_Odds_Calculator_3-way'!A286+1/'True_Odds_Calculator_3-way'!B286+1/'True_Odds_Calculator_3-way'!C286-1)</f>
        <v>3.4088517959368847E-2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1.0366470662659897</v>
      </c>
      <c r="F286" s="6">
        <f>IF('Log_working_3-way'!D286="","",1/'True_Odds_Calculator_3-way'!N287+1/'True_Odds_Calculator_3-way'!O287+1/'True_Odds_Calculator_3-way'!P287-1)</f>
        <v>3.9301895071730542E-14</v>
      </c>
      <c r="H286" s="6">
        <f>IF('Log_working_3-way'!$D286="","",'True_Odds_Calculator_3-way'!N287/'True_Odds_Calculator_3-way'!A287-1)</f>
        <v>3.4900281154092383E-2</v>
      </c>
      <c r="I286" s="6">
        <f>IF('Log_working_3-way'!$D286="","",'True_Odds_Calculator_3-way'!O287/'True_Odds_Calculator_3-way'!B287-1)</f>
        <v>3.9658129375965689E-2</v>
      </c>
      <c r="J286" s="6">
        <f>IF('Log_working_3-way'!$D286="","",'True_Odds_Calculator_3-way'!P287/'True_Odds_Calculator_3-way'!C287-1)</f>
        <v>4.4956428065964005E-2</v>
      </c>
      <c r="K286" s="6">
        <f>IF('Log_working_3-way'!$D286="","",1/'True_Odds_Calculator_3-way'!A287+1/'True_Odds_Calculator_3-way'!B287+1/'True_Odds_Calculator_3-way'!C287-1)</f>
        <v>3.9382443267881317E-2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1.0367104756234573</v>
      </c>
      <c r="F287" s="6">
        <f>IF('Log_working_3-way'!D287="","",1/'True_Odds_Calculator_3-way'!N288+1/'True_Odds_Calculator_3-way'!O288+1/'True_Odds_Calculator_3-way'!P288-1)</f>
        <v>4.0412118096355698E-14</v>
      </c>
      <c r="H287" s="6">
        <f>IF('Log_working_3-way'!$D287="","",'True_Odds_Calculator_3-way'!N288/'True_Odds_Calculator_3-way'!A288-1)</f>
        <v>3.4662588467310185E-2</v>
      </c>
      <c r="I287" s="6">
        <f>IF('Log_working_3-way'!$D287="","",'True_Odds_Calculator_3-way'!O288/'True_Odds_Calculator_3-way'!B288-1)</f>
        <v>3.9196250609814021E-2</v>
      </c>
      <c r="J287" s="6">
        <f>IF('Log_working_3-way'!$D287="","",'True_Odds_Calculator_3-way'!P288/'True_Odds_Calculator_3-way'!C288-1)</f>
        <v>4.6062579892897082E-2</v>
      </c>
      <c r="K287" s="6">
        <f>IF('Log_working_3-way'!$D287="","",1/'True_Odds_Calculator_3-way'!A288+1/'True_Odds_Calculator_3-way'!B288+1/'True_Odds_Calculator_3-way'!C288-1)</f>
        <v>3.9389241943312836E-2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1.0374517560063794</v>
      </c>
      <c r="F288" s="6">
        <f>IF('Log_working_3-way'!D288="","",1/'True_Odds_Calculator_3-way'!N289+1/'True_Odds_Calculator_3-way'!O289+1/'True_Odds_Calculator_3-way'!P289-1)</f>
        <v>5.7509552675583109E-14</v>
      </c>
      <c r="H288" s="6">
        <f>IF('Log_working_3-way'!$D288="","",'True_Odds_Calculator_3-way'!N289/'True_Odds_Calculator_3-way'!A289-1)</f>
        <v>5.6422371148044048E-2</v>
      </c>
      <c r="I288" s="6">
        <f>IF('Log_working_3-way'!$D288="","",'True_Odds_Calculator_3-way'!O289/'True_Odds_Calculator_3-way'!B289-1)</f>
        <v>4.3908912096990216E-2</v>
      </c>
      <c r="J288" s="6">
        <f>IF('Log_working_3-way'!$D288="","",'True_Odds_Calculator_3-way'!P289/'True_Odds_Calculator_3-way'!C289-1)</f>
        <v>2.7060893972584488E-2</v>
      </c>
      <c r="K288" s="6">
        <f>IF('Log_working_3-way'!$D288="","",1/'True_Odds_Calculator_3-way'!A289+1/'True_Odds_Calculator_3-way'!B289+1/'True_Odds_Calculator_3-way'!C289-1)</f>
        <v>3.8603278108779948E-2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1.0413302820374188</v>
      </c>
      <c r="F289" s="6">
        <f>IF('Log_working_3-way'!D289="","",1/'True_Odds_Calculator_3-way'!N290+1/'True_Odds_Calculator_3-way'!O290+1/'True_Odds_Calculator_3-way'!P290-1)</f>
        <v>1.9251267247000214E-13</v>
      </c>
      <c r="H289" s="6">
        <f>IF('Log_working_3-way'!$D289="","",'True_Odds_Calculator_3-way'!N290/'True_Odds_Calculator_3-way'!A290-1)</f>
        <v>2.167342305347586E-2</v>
      </c>
      <c r="I289" s="6">
        <f>IF('Log_working_3-way'!$D289="","",'True_Odds_Calculator_3-way'!O290/'True_Odds_Calculator_3-way'!B290-1)</f>
        <v>5.4849444332156105E-2</v>
      </c>
      <c r="J289" s="6">
        <f>IF('Log_working_3-way'!$D289="","",'True_Odds_Calculator_3-way'!P290/'True_Odds_Calculator_3-way'!C290-1)</f>
        <v>7.6267618604771048E-2</v>
      </c>
      <c r="K289" s="6">
        <f>IF('Log_working_3-way'!$D289="","",1/'True_Odds_Calculator_3-way'!A290+1/'True_Odds_Calculator_3-way'!B290+1/'True_Odds_Calculator_3-way'!C290-1)</f>
        <v>3.888228888228884E-2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1.0388671966248293</v>
      </c>
      <c r="F290" s="6">
        <f>IF('Log_working_3-way'!D290="","",1/'True_Odds_Calculator_3-way'!N291+1/'True_Odds_Calculator_3-way'!O291+1/'True_Odds_Calculator_3-way'!P291-1)</f>
        <v>8.8817841970012523E-14</v>
      </c>
      <c r="H290" s="6">
        <f>IF('Log_working_3-way'!$D290="","",'True_Odds_Calculator_3-way'!N291/'True_Odds_Calculator_3-way'!A291-1)</f>
        <v>2.4839243083497831E-2</v>
      </c>
      <c r="I290" s="6">
        <f>IF('Log_working_3-way'!$D290="","",'True_Odds_Calculator_3-way'!O291/'True_Odds_Calculator_3-way'!B291-1)</f>
        <v>4.7743985238553943E-2</v>
      </c>
      <c r="J290" s="6">
        <f>IF('Log_working_3-way'!$D290="","",'True_Odds_Calculator_3-way'!P291/'True_Odds_Calculator_3-way'!C291-1)</f>
        <v>6.337789187759868E-2</v>
      </c>
      <c r="K290" s="6">
        <f>IF('Log_working_3-way'!$D290="","",1/'True_Odds_Calculator_3-way'!A291+1/'True_Odds_Calculator_3-way'!B291+1/'True_Odds_Calculator_3-way'!C291-1)</f>
        <v>3.8881029766557607E-2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1.0383303505457295</v>
      </c>
      <c r="F291" s="6">
        <f>IF('Log_working_3-way'!D291="","",1/'True_Odds_Calculator_3-way'!N292+1/'True_Odds_Calculator_3-way'!O292+1/'True_Odds_Calculator_3-way'!P292-1)</f>
        <v>5.5733195836182858E-14</v>
      </c>
      <c r="H291" s="6">
        <f>IF('Log_working_3-way'!$D291="","",'True_Odds_Calculator_3-way'!N292/'True_Odds_Calculator_3-way'!A292-1)</f>
        <v>3.6687783999940882E-2</v>
      </c>
      <c r="I291" s="6">
        <f>IF('Log_working_3-way'!$D291="","",'True_Odds_Calculator_3-way'!O292/'True_Odds_Calculator_3-way'!B292-1)</f>
        <v>4.1239832437905077E-2</v>
      </c>
      <c r="J291" s="6">
        <f>IF('Log_working_3-way'!$D291="","",'True_Odds_Calculator_3-way'!P292/'True_Odds_Calculator_3-way'!C292-1)</f>
        <v>4.694818713243909E-2</v>
      </c>
      <c r="K291" s="6">
        <f>IF('Log_working_3-way'!$D291="","",1/'True_Odds_Calculator_3-way'!A292+1/'True_Odds_Calculator_3-way'!B292+1/'True_Odds_Calculator_3-way'!C292-1)</f>
        <v>4.1171859374506514E-2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1.0369508429802574</v>
      </c>
      <c r="F292" s="6">
        <f>IF('Log_working_3-way'!D292="","",1/'True_Odds_Calculator_3-way'!N293+1/'True_Odds_Calculator_3-way'!O293+1/'True_Odds_Calculator_3-way'!P293-1)</f>
        <v>4.4853010194856324E-14</v>
      </c>
      <c r="H292" s="6">
        <f>IF('Log_working_3-way'!$D292="","",'True_Odds_Calculator_3-way'!N293/'True_Odds_Calculator_3-way'!A293-1)</f>
        <v>3.1089167908161963E-2</v>
      </c>
      <c r="I292" s="6">
        <f>IF('Log_working_3-way'!$D292="","",'True_Odds_Calculator_3-way'!O293/'True_Odds_Calculator_3-way'!B293-1)</f>
        <v>4.1812852722917349E-2</v>
      </c>
      <c r="J292" s="6">
        <f>IF('Log_working_3-way'!$D292="","",'True_Odds_Calculator_3-way'!P293/'True_Odds_Calculator_3-way'!C293-1)</f>
        <v>4.9215957339806327E-2</v>
      </c>
      <c r="K292" s="6">
        <f>IF('Log_working_3-way'!$D292="","",1/'True_Odds_Calculator_3-way'!A293+1/'True_Odds_Calculator_3-way'!B293+1/'True_Odds_Calculator_3-way'!C293-1)</f>
        <v>3.9193790040451315E-2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1.0380676102247655</v>
      </c>
      <c r="F293" s="6">
        <f>IF('Log_working_3-way'!D293="","",1/'True_Odds_Calculator_3-way'!N294+1/'True_Odds_Calculator_3-way'!O294+1/'True_Odds_Calculator_3-way'!P294-1)</f>
        <v>6.283862319378386E-14</v>
      </c>
      <c r="H293" s="6">
        <f>IF('Log_working_3-way'!$D293="","",'True_Odds_Calculator_3-way'!N294/'True_Odds_Calculator_3-way'!A294-1)</f>
        <v>2.8459523381326068E-2</v>
      </c>
      <c r="I293" s="6">
        <f>IF('Log_working_3-way'!$D293="","",'True_Odds_Calculator_3-way'!O294/'True_Odds_Calculator_3-way'!B294-1)</f>
        <v>4.3364695917643026E-2</v>
      </c>
      <c r="J293" s="6">
        <f>IF('Log_working_3-way'!$D293="","",'True_Odds_Calculator_3-way'!P294/'True_Odds_Calculator_3-way'!C294-1)</f>
        <v>5.7002799824368289E-2</v>
      </c>
      <c r="K293" s="6">
        <f>IF('Log_working_3-way'!$D293="","",1/'True_Odds_Calculator_3-way'!A294+1/'True_Odds_Calculator_3-way'!B294+1/'True_Odds_Calculator_3-way'!C294-1)</f>
        <v>3.9437985080780669E-2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1.0414108388552907</v>
      </c>
      <c r="F294" s="6">
        <f>IF('Log_working_3-way'!D294="","",1/'True_Odds_Calculator_3-way'!N295+1/'True_Odds_Calculator_3-way'!O295+1/'True_Odds_Calculator_3-way'!P295-1)</f>
        <v>1.6231460620019789E-13</v>
      </c>
      <c r="H294" s="6">
        <f>IF('Log_working_3-way'!$D294="","",'True_Odds_Calculator_3-way'!N295/'True_Odds_Calculator_3-way'!A295-1)</f>
        <v>2.4403034143628322E-2</v>
      </c>
      <c r="I294" s="6">
        <f>IF('Log_working_3-way'!$D294="","",'True_Odds_Calculator_3-way'!O295/'True_Odds_Calculator_3-way'!B295-1)</f>
        <v>5.1338445129394339E-2</v>
      </c>
      <c r="J294" s="6">
        <f>IF('Log_working_3-way'!$D294="","",'True_Odds_Calculator_3-way'!P295/'True_Odds_Calculator_3-way'!C295-1)</f>
        <v>7.2822234345544468E-2</v>
      </c>
      <c r="K294" s="6">
        <f>IF('Log_working_3-way'!$D294="","",1/'True_Odds_Calculator_3-way'!A295+1/'True_Odds_Calculator_3-way'!B295+1/'True_Odds_Calculator_3-way'!C295-1)</f>
        <v>4.031686371384513E-2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1.0369597023436896</v>
      </c>
      <c r="F295" s="6">
        <f>IF('Log_working_3-way'!D295="","",1/'True_Odds_Calculator_3-way'!N296+1/'True_Odds_Calculator_3-way'!O296+1/'True_Odds_Calculator_3-way'!P296-1)</f>
        <v>4.1522341120980855E-14</v>
      </c>
      <c r="H295" s="6">
        <f>IF('Log_working_3-way'!$D295="","",'True_Odds_Calculator_3-way'!N296/'True_Odds_Calculator_3-way'!A296-1)</f>
        <v>4.3441933063226079E-2</v>
      </c>
      <c r="I295" s="6">
        <f>IF('Log_working_3-way'!$D295="","",'True_Odds_Calculator_3-way'!O296/'True_Odds_Calculator_3-way'!B296-1)</f>
        <v>4.0003131731276342E-2</v>
      </c>
      <c r="J295" s="6">
        <f>IF('Log_working_3-way'!$D295="","",'True_Odds_Calculator_3-way'!P296/'True_Odds_Calculator_3-way'!C296-1)</f>
        <v>3.6675993274632557E-2</v>
      </c>
      <c r="K295" s="6">
        <f>IF('Log_working_3-way'!$D295="","",1/'True_Odds_Calculator_3-way'!A296+1/'True_Odds_Calculator_3-way'!B296+1/'True_Odds_Calculator_3-way'!C296-1)</f>
        <v>3.9834948014243921E-2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1.037162391952636</v>
      </c>
      <c r="F296" s="6">
        <f>IF('Log_working_3-way'!D296="","",1/'True_Odds_Calculator_3-way'!N297+1/'True_Odds_Calculator_3-way'!O297+1/'True_Odds_Calculator_3-way'!P297-1)</f>
        <v>4.3076653355456074E-14</v>
      </c>
      <c r="H296" s="6">
        <f>IF('Log_working_3-way'!$D296="","",'True_Odds_Calculator_3-way'!N297/'True_Odds_Calculator_3-way'!A297-1)</f>
        <v>3.7743864814686168E-2</v>
      </c>
      <c r="I296" s="6">
        <f>IF('Log_working_3-way'!$D296="","",'True_Odds_Calculator_3-way'!O297/'True_Odds_Calculator_3-way'!B297-1)</f>
        <v>3.9279435426807119E-2</v>
      </c>
      <c r="J296" s="6">
        <f>IF('Log_working_3-way'!$D296="","",'True_Odds_Calculator_3-way'!P297/'True_Odds_Calculator_3-way'!C297-1)</f>
        <v>4.3685301483836092E-2</v>
      </c>
      <c r="K296" s="6">
        <f>IF('Log_working_3-way'!$D296="","",1/'True_Odds_Calculator_3-way'!A297+1/'True_Odds_Calculator_3-way'!B297+1/'True_Odds_Calculator_3-way'!C297-1)</f>
        <v>4.0069315317446064E-2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1.0475897808599779</v>
      </c>
      <c r="F297" s="6">
        <f>IF('Log_working_3-way'!D297="","",1/'True_Odds_Calculator_3-way'!N298+1/'True_Odds_Calculator_3-way'!O298+1/'True_Odds_Calculator_3-way'!P298-1)</f>
        <v>7.9070083813803649E-13</v>
      </c>
      <c r="H297" s="6">
        <f>IF('Log_working_3-way'!$D297="","",'True_Odds_Calculator_3-way'!N298/'True_Odds_Calculator_3-way'!A298-1)</f>
        <v>2.0761003090344232E-2</v>
      </c>
      <c r="I297" s="6">
        <f>IF('Log_working_3-way'!$D297="","",'True_Odds_Calculator_3-way'!O298/'True_Odds_Calculator_3-way'!B298-1)</f>
        <v>7.128467305665076E-2</v>
      </c>
      <c r="J297" s="6">
        <f>IF('Log_working_3-way'!$D297="","",'True_Odds_Calculator_3-way'!P298/'True_Odds_Calculator_3-way'!C298-1)</f>
        <v>9.1952697935582028E-2</v>
      </c>
      <c r="K297" s="6">
        <f>IF('Log_working_3-way'!$D297="","",1/'True_Odds_Calculator_3-way'!A298+1/'True_Odds_Calculator_3-way'!B298+1/'True_Odds_Calculator_3-way'!C298-1)</f>
        <v>4.2125081958338084E-2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1.0298901064687076</v>
      </c>
      <c r="F298" s="6">
        <f>IF('Log_working_3-way'!D298="","",1/'True_Odds_Calculator_3-way'!N299+1/'True_Odds_Calculator_3-way'!O299+1/'True_Odds_Calculator_3-way'!P299-1)</f>
        <v>1.7763568394002505E-14</v>
      </c>
      <c r="H298" s="6">
        <f>IF('Log_working_3-way'!$D298="","",'True_Odds_Calculator_3-way'!N299/'True_Odds_Calculator_3-way'!A299-1)</f>
        <v>1.4896384796150297E-2</v>
      </c>
      <c r="I298" s="6">
        <f>IF('Log_working_3-way'!$D298="","",'True_Odds_Calculator_3-way'!O299/'True_Odds_Calculator_3-way'!B299-1)</f>
        <v>4.2847589910990136E-2</v>
      </c>
      <c r="J298" s="6">
        <f>IF('Log_working_3-way'!$D298="","",'True_Odds_Calculator_3-way'!P299/'True_Odds_Calculator_3-way'!C299-1)</f>
        <v>5.3947417455447733E-2</v>
      </c>
      <c r="K298" s="6">
        <f>IF('Log_working_3-way'!$D298="","",1/'True_Odds_Calculator_3-way'!A299+1/'True_Odds_Calculator_3-way'!B299+1/'True_Odds_Calculator_3-way'!C299-1)</f>
        <v>2.7870136364669396E-2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1.0310445648515785</v>
      </c>
      <c r="F299" s="6">
        <f>IF('Log_working_3-way'!D299="","",1/'True_Odds_Calculator_3-way'!N300+1/'True_Odds_Calculator_3-way'!O300+1/'True_Odds_Calculator_3-way'!P300-1)</f>
        <v>2.19824158875781E-14</v>
      </c>
      <c r="H299" s="6">
        <f>IF('Log_working_3-way'!$D299="","",'True_Odds_Calculator_3-way'!N300/'True_Odds_Calculator_3-way'!A300-1)</f>
        <v>1.6236123896496091E-2</v>
      </c>
      <c r="I299" s="6">
        <f>IF('Log_working_3-way'!$D299="","",'True_Odds_Calculator_3-way'!O300/'True_Odds_Calculator_3-way'!B300-1)</f>
        <v>4.4934856661061451E-2</v>
      </c>
      <c r="J299" s="6">
        <f>IF('Log_working_3-way'!$D299="","",'True_Odds_Calculator_3-way'!P300/'True_Odds_Calculator_3-way'!C300-1)</f>
        <v>5.2639756213477273E-2</v>
      </c>
      <c r="K299" s="6">
        <f>IF('Log_working_3-way'!$D299="","",1/'True_Odds_Calculator_3-way'!A300+1/'True_Odds_Calculator_3-way'!B300+1/'True_Odds_Calculator_3-way'!C300-1)</f>
        <v>2.9527423066090686E-2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1.0578037449730682</v>
      </c>
      <c r="F300" s="6">
        <f>IF('Log_working_3-way'!D300="","",1/'True_Odds_Calculator_3-way'!N301+1/'True_Odds_Calculator_3-way'!O301+1/'True_Odds_Calculator_3-way'!P301-1)</f>
        <v>5.440092820663267E-12</v>
      </c>
      <c r="H300" s="6">
        <f>IF('Log_working_3-way'!$D300="","",'True_Odds_Calculator_3-way'!N301/'True_Odds_Calculator_3-way'!A301-1)</f>
        <v>1.9639726262238533E-2</v>
      </c>
      <c r="I300" s="6">
        <f>IF('Log_working_3-way'!$D300="","",'True_Odds_Calculator_3-way'!O301/'True_Odds_Calculator_3-way'!B301-1)</f>
        <v>9.0410965442071278E-2</v>
      </c>
      <c r="J300" s="6">
        <f>IF('Log_working_3-way'!$D300="","",'True_Odds_Calculator_3-way'!P301/'True_Odds_Calculator_3-way'!C301-1)</f>
        <v>0.13772125102839916</v>
      </c>
      <c r="K300" s="6">
        <f>IF('Log_working_3-way'!$D300="","",1/'True_Odds_Calculator_3-way'!A301+1/'True_Odds_Calculator_3-way'!B301+1/'True_Odds_Calculator_3-way'!C301-1)</f>
        <v>4.529549815720868E-2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1.0290434738034422</v>
      </c>
      <c r="F301" s="6">
        <f>IF('Log_working_3-way'!D301="","",1/'True_Odds_Calculator_3-way'!N302+1/'True_Odds_Calculator_3-way'!O302+1/'True_Odds_Calculator_3-way'!P302-1)</f>
        <v>7.1054273576010019E-15</v>
      </c>
      <c r="H301" s="6">
        <f>IF('Log_working_3-way'!$D301="","",'True_Odds_Calculator_3-way'!N302/'True_Odds_Calculator_3-way'!A302-1)</f>
        <v>2.5125648726083361E-2</v>
      </c>
      <c r="I301" s="6">
        <f>IF('Log_working_3-way'!$D301="","",'True_Odds_Calculator_3-way'!O302/'True_Odds_Calculator_3-way'!B302-1)</f>
        <v>3.6093242126978398E-2</v>
      </c>
      <c r="J301" s="6">
        <f>IF('Log_working_3-way'!$D301="","",'True_Odds_Calculator_3-way'!P302/'True_Odds_Calculator_3-way'!C302-1)</f>
        <v>3.4546221126015686E-2</v>
      </c>
      <c r="K301" s="6">
        <f>IF('Log_working_3-way'!$D301="","",1/'True_Odds_Calculator_3-way'!A302+1/'True_Odds_Calculator_3-way'!B302+1/'True_Odds_Calculator_3-way'!C302-1)</f>
        <v>3.1076171842260303E-2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1.0297790255175878</v>
      </c>
      <c r="F302" s="6">
        <f>IF('Log_working_3-way'!D302="","",1/'True_Odds_Calculator_3-way'!N303+1/'True_Odds_Calculator_3-way'!O303+1/'True_Odds_Calculator_3-way'!P303-1)</f>
        <v>1.0658141036401503E-14</v>
      </c>
      <c r="H302" s="6">
        <f>IF('Log_working_3-way'!$D302="","",'True_Odds_Calculator_3-way'!N303/'True_Odds_Calculator_3-way'!A303-1)</f>
        <v>4.2608622519256789E-2</v>
      </c>
      <c r="I302" s="6">
        <f>IF('Log_working_3-way'!$D302="","",'True_Odds_Calculator_3-way'!O303/'True_Odds_Calculator_3-way'!B303-1)</f>
        <v>4.0227985471641858E-2</v>
      </c>
      <c r="J302" s="6">
        <f>IF('Log_working_3-way'!$D302="","",'True_Odds_Calculator_3-way'!P303/'True_Odds_Calculator_3-way'!C303-1)</f>
        <v>1.9773256408002204E-2</v>
      </c>
      <c r="K302" s="6">
        <f>IF('Log_working_3-way'!$D302="","",1/'True_Odds_Calculator_3-way'!A303+1/'True_Odds_Calculator_3-way'!B303+1/'True_Odds_Calculator_3-way'!C303-1)</f>
        <v>3.03975805536294E-2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1.0334337260945345</v>
      </c>
      <c r="F303" s="6">
        <f>IF('Log_working_3-way'!D303="","",1/'True_Odds_Calculator_3-way'!N304+1/'True_Odds_Calculator_3-way'!O304+1/'True_Odds_Calculator_3-way'!P304-1)</f>
        <v>4.5963233219481481E-14</v>
      </c>
      <c r="H303" s="6">
        <f>IF('Log_working_3-way'!$D303="","",'True_Odds_Calculator_3-way'!N304/'True_Odds_Calculator_3-way'!A304-1)</f>
        <v>1.583808632547079E-2</v>
      </c>
      <c r="I303" s="6">
        <f>IF('Log_working_3-way'!$D303="","",'True_Odds_Calculator_3-way'!O304/'True_Odds_Calculator_3-way'!B304-1)</f>
        <v>4.8219391182009463E-2</v>
      </c>
      <c r="J303" s="6">
        <f>IF('Log_working_3-way'!$D303="","",'True_Odds_Calculator_3-way'!P304/'True_Odds_Calculator_3-way'!C304-1)</f>
        <v>6.2957761300890258E-2</v>
      </c>
      <c r="K303" s="6">
        <f>IF('Log_working_3-way'!$D303="","",1/'True_Odds_Calculator_3-way'!A304+1/'True_Odds_Calculator_3-way'!B304+1/'True_Odds_Calculator_3-way'!C304-1)</f>
        <v>3.0529373319317044E-2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1.0431813479130294</v>
      </c>
      <c r="F304" s="6">
        <f>IF('Log_working_3-way'!D304="","",1/'True_Odds_Calculator_3-way'!N305+1/'True_Odds_Calculator_3-way'!O305+1/'True_Odds_Calculator_3-way'!P305-1)</f>
        <v>1.510347402700063E-12</v>
      </c>
      <c r="H304" s="6">
        <f>IF('Log_working_3-way'!$D304="","",'True_Odds_Calculator_3-way'!N305/'True_Odds_Calculator_3-way'!A305-1)</f>
        <v>9.6822115606740589E-3</v>
      </c>
      <c r="I304" s="6">
        <f>IF('Log_working_3-way'!$D304="","",'True_Odds_Calculator_3-way'!O305/'True_Odds_Calculator_3-way'!B305-1)</f>
        <v>8.3603629445686556E-2</v>
      </c>
      <c r="J304" s="6">
        <f>IF('Log_working_3-way'!$D304="","",'True_Odds_Calculator_3-way'!P305/'True_Odds_Calculator_3-way'!C305-1)</f>
        <v>0.12056665670343247</v>
      </c>
      <c r="K304" s="6">
        <f>IF('Log_working_3-way'!$D304="","",1/'True_Odds_Calculator_3-way'!A305+1/'True_Odds_Calculator_3-way'!B305+1/'True_Odds_Calculator_3-way'!C305-1)</f>
        <v>2.7396477697739119E-2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1.0275635047304048</v>
      </c>
      <c r="F305" s="6">
        <f>IF('Log_working_3-way'!D305="","",1/'True_Odds_Calculator_3-way'!N306+1/'True_Odds_Calculator_3-way'!O306+1/'True_Odds_Calculator_3-way'!P306-1)</f>
        <v>4.2188474935755949E-15</v>
      </c>
      <c r="H305" s="6">
        <f>IF('Log_working_3-way'!$D305="","",'True_Odds_Calculator_3-way'!N306/'True_Odds_Calculator_3-way'!A306-1)</f>
        <v>3.1584891478539934E-2</v>
      </c>
      <c r="I305" s="6">
        <f>IF('Log_working_3-way'!$D305="","",'True_Odds_Calculator_3-way'!O306/'True_Odds_Calculator_3-way'!B306-1)</f>
        <v>3.302135484058355E-2</v>
      </c>
      <c r="J305" s="6">
        <f>IF('Log_working_3-way'!$D305="","",'True_Odds_Calculator_3-way'!P306/'True_Odds_Calculator_3-way'!C306-1)</f>
        <v>2.5690678161108815E-2</v>
      </c>
      <c r="K305" s="6">
        <f>IF('Log_working_3-way'!$D305="","",1/'True_Odds_Calculator_3-way'!A306+1/'True_Odds_Calculator_3-way'!B306+1/'True_Odds_Calculator_3-way'!C306-1)</f>
        <v>2.9723277663555425E-2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1.0274512326113352</v>
      </c>
      <c r="F306" s="6">
        <f>IF('Log_working_3-way'!D306="","",1/'True_Odds_Calculator_3-way'!N307+1/'True_Odds_Calculator_3-way'!O307+1/'True_Odds_Calculator_3-way'!P307-1)</f>
        <v>4.2188474935755949E-15</v>
      </c>
      <c r="H306" s="6">
        <f>IF('Log_working_3-way'!$D306="","",'True_Odds_Calculator_3-way'!N307/'True_Odds_Calculator_3-way'!A307-1)</f>
        <v>2.7536433839713936E-2</v>
      </c>
      <c r="I306" s="6">
        <f>IF('Log_working_3-way'!$D306="","",'True_Odds_Calculator_3-way'!O307/'True_Odds_Calculator_3-way'!B307-1)</f>
        <v>3.5230576618761944E-2</v>
      </c>
      <c r="J306" s="6">
        <f>IF('Log_working_3-way'!$D306="","",'True_Odds_Calculator_3-way'!P307/'True_Odds_Calculator_3-way'!C307-1)</f>
        <v>2.7325953365942457E-2</v>
      </c>
      <c r="K306" s="6">
        <f>IF('Log_working_3-way'!$D306="","",1/'True_Odds_Calculator_3-way'!A307+1/'True_Odds_Calculator_3-way'!B307+1/'True_Odds_Calculator_3-way'!C307-1)</f>
        <v>2.9565166082073269E-2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1.029293415491854</v>
      </c>
      <c r="F307" s="6">
        <f>IF('Log_working_3-way'!D307="","",1/'True_Odds_Calculator_3-way'!N308+1/'True_Odds_Calculator_3-way'!O308+1/'True_Odds_Calculator_3-way'!P308-1)</f>
        <v>1.1102230246251565E-14</v>
      </c>
      <c r="H307" s="6">
        <f>IF('Log_working_3-way'!$D307="","",'True_Odds_Calculator_3-way'!N308/'True_Odds_Calculator_3-way'!A308-1)</f>
        <v>4.2198712030766972E-2</v>
      </c>
      <c r="I307" s="6">
        <f>IF('Log_working_3-way'!$D307="","",'True_Odds_Calculator_3-way'!O308/'True_Odds_Calculator_3-way'!B308-1)</f>
        <v>4.3224285832615505E-2</v>
      </c>
      <c r="J307" s="6">
        <f>IF('Log_working_3-way'!$D307="","",'True_Odds_Calculator_3-way'!P308/'True_Odds_Calculator_3-way'!C308-1)</f>
        <v>1.7696730361418167E-2</v>
      </c>
      <c r="K307" s="6">
        <f>IF('Log_working_3-way'!$D307="","",1/'True_Odds_Calculator_3-way'!A308+1/'True_Odds_Calculator_3-way'!B308+1/'True_Odds_Calculator_3-way'!C308-1)</f>
        <v>2.9202045078713157E-2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1.05900672190095</v>
      </c>
      <c r="F308" s="6">
        <f>IF('Log_working_3-way'!D308="","",1/'True_Odds_Calculator_3-way'!N309+1/'True_Odds_Calculator_3-way'!O309+1/'True_Odds_Calculator_3-way'!P309-1)</f>
        <v>2.0325963134837366E-12</v>
      </c>
      <c r="H308" s="6">
        <f>IF('Log_working_3-way'!$D308="","",'True_Odds_Calculator_3-way'!N309/'True_Odds_Calculator_3-way'!A309-1)</f>
        <v>3.7951727309416761E-2</v>
      </c>
      <c r="I308" s="6">
        <f>IF('Log_working_3-way'!$D308="","",'True_Odds_Calculator_3-way'!O309/'True_Odds_Calculator_3-way'!B309-1)</f>
        <v>7.4882095073383947E-2</v>
      </c>
      <c r="J308" s="6">
        <f>IF('Log_working_3-way'!$D308="","",'True_Odds_Calculator_3-way'!P309/'True_Odds_Calculator_3-way'!C309-1)</f>
        <v>8.9730814163629713E-2</v>
      </c>
      <c r="K308" s="6">
        <f>IF('Log_working_3-way'!$D308="","",1/'True_Odds_Calculator_3-way'!A309+1/'True_Odds_Calculator_3-way'!B309+1/'True_Odds_Calculator_3-way'!C309-1)</f>
        <v>5.913277377607784E-2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1.0222977124823405</v>
      </c>
      <c r="F309" s="6">
        <f>IF('Log_working_3-way'!D309="","",1/'True_Odds_Calculator_3-way'!N310+1/'True_Odds_Calculator_3-way'!O310+1/'True_Odds_Calculator_3-way'!P310-1)</f>
        <v>8.8817841970012523E-16</v>
      </c>
      <c r="H309" s="6">
        <f>IF('Log_working_3-way'!$D309="","",'True_Odds_Calculator_3-way'!N310/'True_Odds_Calculator_3-way'!A310-1)</f>
        <v>2.314209794851152E-2</v>
      </c>
      <c r="I309" s="6">
        <f>IF('Log_working_3-way'!$D309="","",'True_Odds_Calculator_3-way'!O310/'True_Odds_Calculator_3-way'!B310-1)</f>
        <v>2.7048553226709959E-2</v>
      </c>
      <c r="J309" s="6">
        <f>IF('Log_working_3-way'!$D309="","",'True_Odds_Calculator_3-way'!P310/'True_Odds_Calculator_3-way'!C310-1)</f>
        <v>2.2812705137461586E-2</v>
      </c>
      <c r="K309" s="6">
        <f>IF('Log_working_3-way'!$D309="","",1/'True_Odds_Calculator_3-way'!A310+1/'True_Odds_Calculator_3-way'!B310+1/'True_Odds_Calculator_3-way'!C310-1)</f>
        <v>2.4174106329841738E-2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1.026795442749616</v>
      </c>
      <c r="F310" s="6">
        <f>IF('Log_working_3-way'!D310="","",1/'True_Odds_Calculator_3-way'!N311+1/'True_Odds_Calculator_3-way'!O311+1/'True_Odds_Calculator_3-way'!P311-1)</f>
        <v>4.6629367034256575E-15</v>
      </c>
      <c r="H310" s="6">
        <f>IF('Log_working_3-way'!$D310="","",'True_Odds_Calculator_3-way'!N311/'True_Odds_Calculator_3-way'!A311-1)</f>
        <v>4.0435402313803603E-2</v>
      </c>
      <c r="I310" s="6">
        <f>IF('Log_working_3-way'!$D310="","",'True_Odds_Calculator_3-way'!O311/'True_Odds_Calculator_3-way'!B311-1)</f>
        <v>3.4296017950699254E-2</v>
      </c>
      <c r="J310" s="6">
        <f>IF('Log_working_3-way'!$D310="","",'True_Odds_Calculator_3-way'!P311/'True_Odds_Calculator_3-way'!C311-1)</f>
        <v>1.7915610804337678E-2</v>
      </c>
      <c r="K310" s="6">
        <f>IF('Log_working_3-way'!$D310="","",1/'True_Odds_Calculator_3-way'!A311+1/'True_Odds_Calculator_3-way'!B311+1/'True_Odds_Calculator_3-way'!C311-1)</f>
        <v>2.7345259418504853E-2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1.0242016340015536</v>
      </c>
      <c r="F311" s="6">
        <f>IF('Log_working_3-way'!D311="","",1/'True_Odds_Calculator_3-way'!N312+1/'True_Odds_Calculator_3-way'!O312+1/'True_Odds_Calculator_3-way'!P312-1)</f>
        <v>1.7763568394002505E-15</v>
      </c>
      <c r="H311" s="6">
        <f>IF('Log_working_3-way'!$D311="","",'True_Odds_Calculator_3-way'!N312/'True_Odds_Calculator_3-way'!A312-1)</f>
        <v>1.9709755872194368E-2</v>
      </c>
      <c r="I311" s="6">
        <f>IF('Log_working_3-way'!$D311="","",'True_Odds_Calculator_3-way'!O312/'True_Odds_Calculator_3-way'!B312-1)</f>
        <v>2.9765340865949286E-2</v>
      </c>
      <c r="J311" s="6">
        <f>IF('Log_working_3-way'!$D311="","",'True_Odds_Calculator_3-way'!P312/'True_Odds_Calculator_3-way'!C312-1)</f>
        <v>3.1137129194699353E-2</v>
      </c>
      <c r="K311" s="6">
        <f>IF('Log_working_3-way'!$D311="","",1/'True_Odds_Calculator_3-way'!A312+1/'True_Odds_Calculator_3-way'!B312+1/'True_Odds_Calculator_3-way'!C312-1)</f>
        <v>2.573775989268956E-2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1.0231674670178017</v>
      </c>
      <c r="F312" s="6">
        <f>IF('Log_working_3-way'!D312="","",1/'True_Odds_Calculator_3-way'!N313+1/'True_Odds_Calculator_3-way'!O313+1/'True_Odds_Calculator_3-way'!P313-1)</f>
        <v>8.8817841970012523E-16</v>
      </c>
      <c r="H312" s="6">
        <f>IF('Log_working_3-way'!$D312="","",'True_Odds_Calculator_3-way'!N313/'True_Odds_Calculator_3-way'!A313-1)</f>
        <v>2.2108763960376532E-2</v>
      </c>
      <c r="I312" s="6">
        <f>IF('Log_working_3-way'!$D312="","",'True_Odds_Calculator_3-way'!O313/'True_Odds_Calculator_3-way'!B313-1)</f>
        <v>2.6711225196984101E-2</v>
      </c>
      <c r="J312" s="6">
        <f>IF('Log_working_3-way'!$D312="","",'True_Odds_Calculator_3-way'!P313/'True_Odds_Calculator_3-way'!C313-1)</f>
        <v>2.7089463364020405E-2</v>
      </c>
      <c r="K312" s="6">
        <f>IF('Log_working_3-way'!$D312="","",1/'True_Odds_Calculator_3-way'!A313+1/'True_Odds_Calculator_3-way'!B313+1/'True_Odds_Calculator_3-way'!C313-1)</f>
        <v>2.5075292127790583E-2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1.0447728561284948</v>
      </c>
      <c r="F313" s="6">
        <f>IF('Log_working_3-way'!D313="","",1/'True_Odds_Calculator_3-way'!N314+1/'True_Odds_Calculator_3-way'!O314+1/'True_Odds_Calculator_3-way'!P314-1)</f>
        <v>8.4421358792496903E-13</v>
      </c>
      <c r="H313" s="6">
        <f>IF('Log_working_3-way'!$D313="","",'True_Odds_Calculator_3-way'!N314/'True_Odds_Calculator_3-way'!A314-1)</f>
        <v>1.5178869464820055E-2</v>
      </c>
      <c r="I313" s="6">
        <f>IF('Log_working_3-way'!$D313="","",'True_Odds_Calculator_3-way'!O314/'True_Odds_Calculator_3-way'!B314-1)</f>
        <v>7.5102375226882678E-2</v>
      </c>
      <c r="J313" s="6">
        <f>IF('Log_working_3-way'!$D313="","",'True_Odds_Calculator_3-way'!P314/'True_Odds_Calculator_3-way'!C314-1)</f>
        <v>9.8427141348764513E-2</v>
      </c>
      <c r="K313" s="6">
        <f>IF('Log_working_3-way'!$D313="","",1/'True_Odds_Calculator_3-way'!A314+1/'True_Odds_Calculator_3-way'!B314+1/'True_Odds_Calculator_3-way'!C314-1)</f>
        <v>3.5548535548535432E-2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1.0311656124583417</v>
      </c>
      <c r="F314" s="6">
        <f>IF('Log_working_3-way'!D314="","",1/'True_Odds_Calculator_3-way'!N315+1/'True_Odds_Calculator_3-way'!O315+1/'True_Odds_Calculator_3-way'!P315-1)</f>
        <v>1.3322676295501878E-14</v>
      </c>
      <c r="H314" s="6">
        <f>IF('Log_working_3-way'!$D314="","",'True_Odds_Calculator_3-way'!N315/'True_Odds_Calculator_3-way'!A315-1)</f>
        <v>2.3694705100801183E-2</v>
      </c>
      <c r="I314" s="6">
        <f>IF('Log_working_3-way'!$D314="","",'True_Odds_Calculator_3-way'!O315/'True_Odds_Calculator_3-way'!B315-1)</f>
        <v>4.2569180750981817E-2</v>
      </c>
      <c r="J314" s="6">
        <f>IF('Log_working_3-way'!$D314="","",'True_Odds_Calculator_3-way'!P315/'True_Odds_Calculator_3-way'!C315-1)</f>
        <v>3.8396804482776048E-2</v>
      </c>
      <c r="K314" s="6">
        <f>IF('Log_working_3-way'!$D314="","",1/'True_Odds_Calculator_3-way'!A315+1/'True_Odds_Calculator_3-way'!B315+1/'True_Odds_Calculator_3-way'!C315-1)</f>
        <v>3.2672767495164123E-2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1.0421667161998345</v>
      </c>
      <c r="F315" s="6">
        <f>IF('Log_working_3-way'!D315="","",1/'True_Odds_Calculator_3-way'!N316+1/'True_Odds_Calculator_3-way'!O316+1/'True_Odds_Calculator_3-way'!P316-1)</f>
        <v>3.8857805861880479E-13</v>
      </c>
      <c r="H315" s="6">
        <f>IF('Log_working_3-way'!$D315="","",'True_Odds_Calculator_3-way'!N316/'True_Odds_Calculator_3-way'!A316-1)</f>
        <v>1.6668522595832735E-2</v>
      </c>
      <c r="I315" s="6">
        <f>IF('Log_working_3-way'!$D315="","",'True_Odds_Calculator_3-way'!O316/'True_Odds_Calculator_3-way'!B316-1)</f>
        <v>6.6853716656062767E-2</v>
      </c>
      <c r="J315" s="6">
        <f>IF('Log_working_3-way'!$D315="","",'True_Odds_Calculator_3-way'!P316/'True_Odds_Calculator_3-way'!C316-1)</f>
        <v>8.4920792625494013E-2</v>
      </c>
      <c r="K315" s="6">
        <f>IF('Log_working_3-way'!$D315="","",1/'True_Odds_Calculator_3-way'!A316+1/'True_Odds_Calculator_3-way'!B316+1/'True_Odds_Calculator_3-way'!C316-1)</f>
        <v>3.5910717344421528E-2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1.0314016888539443</v>
      </c>
      <c r="F316" s="6">
        <f>IF('Log_working_3-way'!D316="","",1/'True_Odds_Calculator_3-way'!N317+1/'True_Odds_Calculator_3-way'!O317+1/'True_Odds_Calculator_3-way'!P317-1)</f>
        <v>1.5765166949677223E-14</v>
      </c>
      <c r="H316" s="6">
        <f>IF('Log_working_3-way'!$D316="","",'True_Odds_Calculator_3-way'!N317/'True_Odds_Calculator_3-way'!A317-1)</f>
        <v>4.7549299953629109E-2</v>
      </c>
      <c r="I316" s="6">
        <f>IF('Log_working_3-way'!$D316="","",'True_Odds_Calculator_3-way'!O317/'True_Odds_Calculator_3-way'!B317-1)</f>
        <v>3.8887378365117575E-2</v>
      </c>
      <c r="J316" s="6">
        <f>IF('Log_working_3-way'!$D316="","",'True_Odds_Calculator_3-way'!P317/'True_Odds_Calculator_3-way'!C317-1)</f>
        <v>2.1519677411881544E-2</v>
      </c>
      <c r="K316" s="6">
        <f>IF('Log_working_3-way'!$D316="","",1/'True_Odds_Calculator_3-way'!A317+1/'True_Odds_Calculator_3-way'!B317+1/'True_Odds_Calculator_3-way'!C317-1)</f>
        <v>3.2140551044302246E-2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1.054205752777942</v>
      </c>
      <c r="F317" s="6">
        <f>IF('Log_working_3-way'!D317="","",1/'True_Odds_Calculator_3-way'!N318+1/'True_Odds_Calculator_3-way'!O318+1/'True_Odds_Calculator_3-way'!P318-1)</f>
        <v>7.2151173924339673E-12</v>
      </c>
      <c r="H317" s="6">
        <f>IF('Log_working_3-way'!$D317="","",'True_Odds_Calculator_3-way'!N318/'True_Odds_Calculator_3-way'!A318-1)</f>
        <v>1.3040384809838823E-2</v>
      </c>
      <c r="I317" s="6">
        <f>IF('Log_working_3-way'!$D317="","",'True_Odds_Calculator_3-way'!O318/'True_Odds_Calculator_3-way'!B318-1)</f>
        <v>0.10179722028714444</v>
      </c>
      <c r="J317" s="6">
        <f>IF('Log_working_3-way'!$D317="","",'True_Odds_Calculator_3-way'!P318/'True_Odds_Calculator_3-way'!C318-1)</f>
        <v>0.14572166913920914</v>
      </c>
      <c r="K317" s="6">
        <f>IF('Log_working_3-way'!$D317="","",1/'True_Odds_Calculator_3-way'!A318+1/'True_Odds_Calculator_3-way'!B318+1/'True_Odds_Calculator_3-way'!C318-1)</f>
        <v>3.5926468078838258E-2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1.0506980357205096</v>
      </c>
      <c r="F318" s="6">
        <f>IF('Log_working_3-way'!D318="","",1/'True_Odds_Calculator_3-way'!N319+1/'True_Odds_Calculator_3-way'!O319+1/'True_Odds_Calculator_3-way'!P319-1)</f>
        <v>4.248157381425699E-12</v>
      </c>
      <c r="H318" s="6">
        <f>IF('Log_working_3-way'!$D318="","",'True_Odds_Calculator_3-way'!N319/'True_Odds_Calculator_3-way'!A319-1)</f>
        <v>1.2191403988751182E-2</v>
      </c>
      <c r="I318" s="6">
        <f>IF('Log_working_3-way'!$D318="","",'True_Odds_Calculator_3-way'!O319/'True_Odds_Calculator_3-way'!B319-1)</f>
        <v>9.3497744905217672E-2</v>
      </c>
      <c r="J318" s="6">
        <f>IF('Log_working_3-way'!$D318="","",'True_Odds_Calculator_3-way'!P319/'True_Odds_Calculator_3-way'!C319-1)</f>
        <v>0.14079504568866685</v>
      </c>
      <c r="K318" s="6">
        <f>IF('Log_working_3-way'!$D318="","",1/'True_Odds_Calculator_3-way'!A319+1/'True_Odds_Calculator_3-way'!B319+1/'True_Odds_Calculator_3-way'!C319-1)</f>
        <v>3.3332923328837749E-2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1.0364249471596123</v>
      </c>
      <c r="F319" s="6">
        <f>IF('Log_working_3-way'!D319="","",1/'True_Odds_Calculator_3-way'!N320+1/'True_Odds_Calculator_3-way'!O320+1/'True_Odds_Calculator_3-way'!P320-1)</f>
        <v>3.6637359812630166E-14</v>
      </c>
      <c r="H319" s="6">
        <f>IF('Log_working_3-way'!$D319="","",'True_Odds_Calculator_3-way'!N320/'True_Odds_Calculator_3-way'!A320-1)</f>
        <v>3.8885536463798553E-2</v>
      </c>
      <c r="I319" s="6">
        <f>IF('Log_working_3-way'!$D319="","",'True_Odds_Calculator_3-way'!O320/'True_Odds_Calculator_3-way'!B320-1)</f>
        <v>3.9413084486592531E-2</v>
      </c>
      <c r="J319" s="6">
        <f>IF('Log_working_3-way'!$D319="","",'True_Odds_Calculator_3-way'!P320/'True_Odds_Calculator_3-way'!C320-1)</f>
        <v>3.9804148428288055E-2</v>
      </c>
      <c r="K319" s="6">
        <f>IF('Log_working_3-way'!$D319="","",1/'True_Odds_Calculator_3-way'!A320+1/'True_Odds_Calculator_3-way'!B320+1/'True_Odds_Calculator_3-way'!C320-1)</f>
        <v>3.9363707652788404E-2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1.0368121691357481</v>
      </c>
      <c r="F320" s="6">
        <f>IF('Log_working_3-way'!D320="","",1/'True_Odds_Calculator_3-way'!N321+1/'True_Odds_Calculator_3-way'!O321+1/'True_Odds_Calculator_3-way'!P321-1)</f>
        <v>4.1522341120980855E-14</v>
      </c>
      <c r="H320" s="6">
        <f>IF('Log_working_3-way'!$D320="","",'True_Odds_Calculator_3-way'!N321/'True_Odds_Calculator_3-way'!A321-1)</f>
        <v>4.1143250991245273E-2</v>
      </c>
      <c r="I320" s="6">
        <f>IF('Log_working_3-way'!$D320="","",'True_Odds_Calculator_3-way'!O321/'True_Odds_Calculator_3-way'!B321-1)</f>
        <v>4.5509632071529138E-2</v>
      </c>
      <c r="J320" s="6">
        <f>IF('Log_working_3-way'!$D320="","",'True_Odds_Calculator_3-way'!P321/'True_Odds_Calculator_3-way'!C321-1)</f>
        <v>3.3692033585250636E-2</v>
      </c>
      <c r="K320" s="6">
        <f>IF('Log_working_3-way'!$D320="","",1/'True_Odds_Calculator_3-way'!A321+1/'True_Odds_Calculator_3-way'!B321+1/'True_Odds_Calculator_3-way'!C321-1)</f>
        <v>3.9459688262334591E-2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1.0371743202778418</v>
      </c>
      <c r="F321" s="6">
        <f>IF('Log_working_3-way'!D321="","",1/'True_Odds_Calculator_3-way'!N322+1/'True_Odds_Calculator_3-way'!O322+1/'True_Odds_Calculator_3-way'!P322-1)</f>
        <v>5.1070259132757201E-14</v>
      </c>
      <c r="H321" s="6">
        <f>IF('Log_working_3-way'!$D321="","",'True_Odds_Calculator_3-way'!N322/'True_Odds_Calculator_3-way'!A322-1)</f>
        <v>2.8146448901602561E-2</v>
      </c>
      <c r="I321" s="6">
        <f>IF('Log_working_3-way'!$D321="","",'True_Odds_Calculator_3-way'!O322/'True_Odds_Calculator_3-way'!B322-1)</f>
        <v>4.8224642005586738E-2</v>
      </c>
      <c r="J321" s="6">
        <f>IF('Log_working_3-way'!$D321="","",'True_Odds_Calculator_3-way'!P322/'True_Odds_Calculator_3-way'!C322-1)</f>
        <v>4.8004511776966963E-2</v>
      </c>
      <c r="K321" s="6">
        <f>IF('Log_working_3-way'!$D321="","",1/'True_Odds_Calculator_3-way'!A322+1/'True_Odds_Calculator_3-way'!B322+1/'True_Odds_Calculator_3-way'!C322-1)</f>
        <v>3.8909909114340113E-2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1.0437952055134643</v>
      </c>
      <c r="F322" s="6">
        <f>IF('Log_working_3-way'!D322="","",1/'True_Odds_Calculator_3-way'!N323+1/'True_Odds_Calculator_3-way'!O323+1/'True_Odds_Calculator_3-way'!P323-1)</f>
        <v>2.7666757773658901E-13</v>
      </c>
      <c r="H322" s="6">
        <f>IF('Log_working_3-way'!$D322="","",'True_Odds_Calculator_3-way'!N323/'True_Odds_Calculator_3-way'!A323-1)</f>
        <v>7.853652203435324E-2</v>
      </c>
      <c r="I322" s="6">
        <f>IF('Log_working_3-way'!$D322="","",'True_Odds_Calculator_3-way'!O323/'True_Odds_Calculator_3-way'!B323-1)</f>
        <v>5.692388068985732E-2</v>
      </c>
      <c r="J322" s="6">
        <f>IF('Log_working_3-way'!$D322="","",'True_Odds_Calculator_3-way'!P323/'True_Odds_Calculator_3-way'!C323-1)</f>
        <v>2.4035510021717998E-2</v>
      </c>
      <c r="K322" s="6">
        <f>IF('Log_working_3-way'!$D322="","",1/'True_Odds_Calculator_3-way'!A323+1/'True_Odds_Calculator_3-way'!B323+1/'True_Odds_Calculator_3-way'!C323-1)</f>
        <v>4.1817167603922289E-2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1.0293190436243058</v>
      </c>
      <c r="F323" s="6">
        <f>IF('Log_working_3-way'!D323="","",1/'True_Odds_Calculator_3-way'!N324+1/'True_Odds_Calculator_3-way'!O324+1/'True_Odds_Calculator_3-way'!P324-1)</f>
        <v>1.3322676295501878E-14</v>
      </c>
      <c r="H323" s="6">
        <f>IF('Log_working_3-way'!$D323="","",'True_Odds_Calculator_3-way'!N324/'True_Odds_Calculator_3-way'!A324-1)</f>
        <v>5.4193465630437476E-2</v>
      </c>
      <c r="I323" s="6">
        <f>IF('Log_working_3-way'!$D323="","",'True_Odds_Calculator_3-way'!O324/'True_Odds_Calculator_3-way'!B324-1)</f>
        <v>3.8269884511695551E-2</v>
      </c>
      <c r="J323" s="6">
        <f>IF('Log_working_3-way'!$D323="","",'True_Odds_Calculator_3-way'!P324/'True_Odds_Calculator_3-way'!C324-1)</f>
        <v>1.5853831867365775E-2</v>
      </c>
      <c r="K323" s="6">
        <f>IF('Log_working_3-way'!$D323="","",1/'True_Odds_Calculator_3-way'!A324+1/'True_Odds_Calculator_3-way'!B324+1/'True_Odds_Calculator_3-way'!C324-1)</f>
        <v>2.786235561355177E-2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1.0227857761545907</v>
      </c>
      <c r="F324" s="6">
        <f>IF('Log_working_3-way'!D324="","",1/'True_Odds_Calculator_3-way'!N325+1/'True_Odds_Calculator_3-way'!O325+1/'True_Odds_Calculator_3-way'!P325-1)</f>
        <v>8.8817841970012523E-16</v>
      </c>
      <c r="H324" s="6">
        <f>IF('Log_working_3-way'!$D324="","",'True_Odds_Calculator_3-way'!N325/'True_Odds_Calculator_3-way'!A325-1)</f>
        <v>2.8822144337896427E-2</v>
      </c>
      <c r="I324" s="6">
        <f>IF('Log_working_3-way'!$D324="","",'True_Odds_Calculator_3-way'!O325/'True_Odds_Calculator_3-way'!B325-1)</f>
        <v>2.423274038266543E-2</v>
      </c>
      <c r="J324" s="6">
        <f>IF('Log_working_3-way'!$D324="","",'True_Odds_Calculator_3-way'!P325/'True_Odds_Calculator_3-way'!C325-1)</f>
        <v>2.1831001035436337E-2</v>
      </c>
      <c r="K324" s="6">
        <f>IF('Log_working_3-way'!$D324="","",1/'True_Odds_Calculator_3-way'!A325+1/'True_Odds_Calculator_3-way'!B325+1/'True_Odds_Calculator_3-way'!C325-1)</f>
        <v>2.4603570714236245E-2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1.0382406172532743</v>
      </c>
      <c r="F325" s="6">
        <f>IF('Log_working_3-way'!D325="","",1/'True_Odds_Calculator_3-way'!N326+1/'True_Odds_Calculator_3-way'!O326+1/'True_Odds_Calculator_3-way'!P326-1)</f>
        <v>3.4261482539932331E-13</v>
      </c>
      <c r="H325" s="6">
        <f>IF('Log_working_3-way'!$D325="","",'True_Odds_Calculator_3-way'!N326/'True_Odds_Calculator_3-way'!A326-1)</f>
        <v>1.125472992932286E-2</v>
      </c>
      <c r="I325" s="6">
        <f>IF('Log_working_3-way'!$D325="","",'True_Odds_Calculator_3-way'!O326/'True_Odds_Calculator_3-way'!B326-1)</f>
        <v>6.7139242830359214E-2</v>
      </c>
      <c r="J325" s="6">
        <f>IF('Log_working_3-way'!$D325="","",'True_Odds_Calculator_3-way'!P326/'True_Odds_Calculator_3-way'!C326-1)</f>
        <v>9.2419434686958235E-2</v>
      </c>
      <c r="K325" s="6">
        <f>IF('Log_working_3-way'!$D325="","",1/'True_Odds_Calculator_3-way'!A326+1/'True_Odds_Calculator_3-way'!B326+1/'True_Odds_Calculator_3-way'!C326-1)</f>
        <v>2.8192040956610764E-2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1.0305826700287468</v>
      </c>
      <c r="F326" s="6">
        <f>IF('Log_working_3-way'!D326="","",1/'True_Odds_Calculator_3-way'!N327+1/'True_Odds_Calculator_3-way'!O327+1/'True_Odds_Calculator_3-way'!P327-1)</f>
        <v>9.5479180117763462E-15</v>
      </c>
      <c r="H326" s="6">
        <f>IF('Log_working_3-way'!$D326="","",'True_Odds_Calculator_3-way'!N327/'True_Odds_Calculator_3-way'!A327-1)</f>
        <v>3.0842357919783847E-2</v>
      </c>
      <c r="I326" s="6">
        <f>IF('Log_working_3-way'!$D326="","",'True_Odds_Calculator_3-way'!O327/'True_Odds_Calculator_3-way'!B327-1)</f>
        <v>3.520688687834217E-2</v>
      </c>
      <c r="J326" s="6">
        <f>IF('Log_working_3-way'!$D326="","",'True_Odds_Calculator_3-way'!P327/'True_Odds_Calculator_3-way'!C327-1)</f>
        <v>3.3530534425781466E-2</v>
      </c>
      <c r="K326" s="6">
        <f>IF('Log_working_3-way'!$D326="","",1/'True_Odds_Calculator_3-way'!A327+1/'True_Odds_Calculator_3-way'!B327+1/'True_Odds_Calculator_3-way'!C327-1)</f>
        <v>3.308706995342936E-2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1.0327062724159024</v>
      </c>
      <c r="F327" s="6">
        <f>IF('Log_working_3-way'!D327="","",1/'True_Odds_Calculator_3-way'!N328+1/'True_Odds_Calculator_3-way'!O328+1/'True_Odds_Calculator_3-way'!P328-1)</f>
        <v>1.9095836023552692E-14</v>
      </c>
      <c r="H327" s="6">
        <f>IF('Log_working_3-way'!$D327="","",'True_Odds_Calculator_3-way'!N328/'True_Odds_Calculator_3-way'!A328-1)</f>
        <v>2.4880498838064646E-2</v>
      </c>
      <c r="I327" s="6">
        <f>IF('Log_working_3-way'!$D327="","",'True_Odds_Calculator_3-way'!O328/'True_Odds_Calculator_3-way'!B328-1)</f>
        <v>3.8775200441718782E-2</v>
      </c>
      <c r="J327" s="6">
        <f>IF('Log_working_3-way'!$D327="","",'True_Odds_Calculator_3-way'!P328/'True_Odds_Calculator_3-way'!C328-1)</f>
        <v>4.6384115038833551E-2</v>
      </c>
      <c r="K327" s="6">
        <f>IF('Log_working_3-way'!$D327="","",1/'True_Odds_Calculator_3-way'!A328+1/'True_Odds_Calculator_3-way'!B328+1/'True_Odds_Calculator_3-way'!C328-1)</f>
        <v>3.4198113207547065E-2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1.1086791728160115</v>
      </c>
      <c r="F328" s="6">
        <f>IF('Log_working_3-way'!D328="","",1/'True_Odds_Calculator_3-way'!N329+1/'True_Odds_Calculator_3-way'!O329+1/'True_Odds_Calculator_3-way'!P329-1)</f>
        <v>-1.1102230246251565E-16</v>
      </c>
      <c r="H328" s="6">
        <f>IF('Log_working_3-way'!$D328="","",'True_Odds_Calculator_3-way'!N329/'True_Odds_Calculator_3-way'!A329-1)</f>
        <v>1.4341915570051933E-2</v>
      </c>
      <c r="I328" s="6">
        <f>IF('Log_working_3-way'!$D328="","",'True_Odds_Calculator_3-way'!O329/'True_Odds_Calculator_3-way'!B329-1)</f>
        <v>0.25793045887478949</v>
      </c>
      <c r="J328" s="6">
        <f>IF('Log_working_3-way'!$D328="","",'True_Odds_Calculator_3-way'!P329/'True_Odds_Calculator_3-way'!C329-1)</f>
        <v>0.37450686413831824</v>
      </c>
      <c r="K328" s="6">
        <f>IF('Log_working_3-way'!$D328="","",1/'True_Odds_Calculator_3-way'!A329+1/'True_Odds_Calculator_3-way'!B329+1/'True_Odds_Calculator_3-way'!C329-1)</f>
        <v>5.1820221711669445E-2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1.0315452947722441</v>
      </c>
      <c r="F329" s="6">
        <f>IF('Log_working_3-way'!D329="","",1/'True_Odds_Calculator_3-way'!N330+1/'True_Odds_Calculator_3-way'!O330+1/'True_Odds_Calculator_3-way'!P330-1)</f>
        <v>1.2656542480726785E-14</v>
      </c>
      <c r="H329" s="6">
        <f>IF('Log_working_3-way'!$D329="","",'True_Odds_Calculator_3-way'!N330/'True_Odds_Calculator_3-way'!A330-1)</f>
        <v>3.3931272872723683E-2</v>
      </c>
      <c r="I329" s="6">
        <f>IF('Log_working_3-way'!$D329="","",'True_Odds_Calculator_3-way'!O330/'True_Odds_Calculator_3-way'!B330-1)</f>
        <v>3.9837946310446792E-2</v>
      </c>
      <c r="J329" s="6">
        <f>IF('Log_working_3-way'!$D329="","",'True_Odds_Calculator_3-way'!P330/'True_Odds_Calculator_3-way'!C330-1)</f>
        <v>2.9585217309729295E-2</v>
      </c>
      <c r="K329" s="6">
        <f>IF('Log_working_3-way'!$D329="","",1/'True_Odds_Calculator_3-way'!A330+1/'True_Odds_Calculator_3-way'!B330+1/'True_Odds_Calculator_3-way'!C330-1)</f>
        <v>3.390269151138714E-2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1.0311076954921783</v>
      </c>
      <c r="F330" s="6">
        <f>IF('Log_working_3-way'!D330="","",1/'True_Odds_Calculator_3-way'!N331+1/'True_Odds_Calculator_3-way'!O331+1/'True_Odds_Calculator_3-way'!P331-1)</f>
        <v>1.2434497875801753E-14</v>
      </c>
      <c r="H330" s="6">
        <f>IF('Log_working_3-way'!$D330="","",'True_Odds_Calculator_3-way'!N331/'True_Odds_Calculator_3-way'!A331-1)</f>
        <v>2.5404947864012817E-2</v>
      </c>
      <c r="I330" s="6">
        <f>IF('Log_working_3-way'!$D330="","",'True_Odds_Calculator_3-way'!O331/'True_Odds_Calculator_3-way'!B331-1)</f>
        <v>3.9274598646521497E-2</v>
      </c>
      <c r="J330" s="6">
        <f>IF('Log_working_3-way'!$D330="","",'True_Odds_Calculator_3-way'!P331/'True_Odds_Calculator_3-way'!C331-1)</f>
        <v>3.8516378694015252E-2</v>
      </c>
      <c r="K330" s="6">
        <f>IF('Log_working_3-way'!$D330="","",1/'True_Odds_Calculator_3-way'!A331+1/'True_Odds_Calculator_3-way'!B331+1/'True_Odds_Calculator_3-way'!C331-1)</f>
        <v>3.3019548936849885E-2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1.0281016942448908</v>
      </c>
      <c r="F331" s="6">
        <f>IF('Log_working_3-way'!D331="","",1/'True_Odds_Calculator_3-way'!N332+1/'True_Odds_Calculator_3-way'!O332+1/'True_Odds_Calculator_3-way'!P332-1)</f>
        <v>5.3290705182007514E-15</v>
      </c>
      <c r="H331" s="6">
        <f>IF('Log_working_3-way'!$D331="","",'True_Odds_Calculator_3-way'!N332/'True_Odds_Calculator_3-way'!A332-1)</f>
        <v>2.4666294032539948E-2</v>
      </c>
      <c r="I331" s="6">
        <f>IF('Log_working_3-way'!$D331="","",'True_Odds_Calculator_3-way'!O332/'True_Odds_Calculator_3-way'!B332-1)</f>
        <v>3.2305155025629251E-2</v>
      </c>
      <c r="J331" s="6">
        <f>IF('Log_working_3-way'!$D331="","",'True_Odds_Calculator_3-way'!P332/'True_Odds_Calculator_3-way'!C332-1)</f>
        <v>3.5664987324885322E-2</v>
      </c>
      <c r="K331" s="6">
        <f>IF('Log_working_3-way'!$D331="","",1/'True_Odds_Calculator_3-way'!A332+1/'True_Odds_Calculator_3-way'!B332+1/'True_Odds_Calculator_3-way'!C332-1)</f>
        <v>3.0105034227261518E-2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1.0284464038878851</v>
      </c>
      <c r="F332" s="6">
        <f>IF('Log_working_3-way'!D332="","",1/'True_Odds_Calculator_3-way'!N333+1/'True_Odds_Calculator_3-way'!O333+1/'True_Odds_Calculator_3-way'!P333-1)</f>
        <v>5.773159728050814E-15</v>
      </c>
      <c r="H332" s="6">
        <f>IF('Log_working_3-way'!$D332="","",'True_Odds_Calculator_3-way'!N333/'True_Odds_Calculator_3-way'!A333-1)</f>
        <v>3.5251284615603229E-2</v>
      </c>
      <c r="I332" s="6">
        <f>IF('Log_working_3-way'!$D332="","",'True_Odds_Calculator_3-way'!O333/'True_Odds_Calculator_3-way'!B333-1)</f>
        <v>3.0547619049757113E-2</v>
      </c>
      <c r="J332" s="6">
        <f>IF('Log_working_3-way'!$D332="","",'True_Odds_Calculator_3-way'!P333/'True_Odds_Calculator_3-way'!C333-1)</f>
        <v>2.7327941709938797E-2</v>
      </c>
      <c r="K332" s="6">
        <f>IF('Log_working_3-way'!$D332="","",1/'True_Odds_Calculator_3-way'!A333+1/'True_Odds_Calculator_3-way'!B333+1/'True_Odds_Calculator_3-way'!C333-1)</f>
        <v>3.0677109612708975E-2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1.0276585165977852</v>
      </c>
      <c r="F333" s="6">
        <f>IF('Log_working_3-way'!D333="","",1/'True_Odds_Calculator_3-way'!N334+1/'True_Odds_Calculator_3-way'!O334+1/'True_Odds_Calculator_3-way'!P334-1)</f>
        <v>4.4408920985006262E-15</v>
      </c>
      <c r="H333" s="6">
        <f>IF('Log_working_3-way'!$D333="","",'True_Odds_Calculator_3-way'!N334/'True_Odds_Calculator_3-way'!A334-1)</f>
        <v>3.3832147189864381E-2</v>
      </c>
      <c r="I333" s="6">
        <f>IF('Log_working_3-way'!$D333="","",'True_Odds_Calculator_3-way'!O334/'True_Odds_Calculator_3-way'!B334-1)</f>
        <v>3.2515045627438344E-2</v>
      </c>
      <c r="J333" s="6">
        <f>IF('Log_working_3-way'!$D333="","",'True_Odds_Calculator_3-way'!P334/'True_Odds_Calculator_3-way'!C334-1)</f>
        <v>2.4627540053234309E-2</v>
      </c>
      <c r="K333" s="6">
        <f>IF('Log_working_3-way'!$D333="","",1/'True_Odds_Calculator_3-way'!A334+1/'True_Odds_Calculator_3-way'!B334+1/'True_Odds_Calculator_3-way'!C334-1)</f>
        <v>2.9703468441431458E-2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1.0420277449999527</v>
      </c>
      <c r="F334" s="6">
        <f>IF('Log_working_3-way'!D334="","",1/'True_Odds_Calculator_3-way'!N335+1/'True_Odds_Calculator_3-way'!O335+1/'True_Odds_Calculator_3-way'!P335-1)</f>
        <v>1.8940404800105171E-13</v>
      </c>
      <c r="H334" s="6">
        <f>IF('Log_working_3-way'!$D334="","",'True_Odds_Calculator_3-way'!N335/'True_Odds_Calculator_3-way'!A335-1)</f>
        <v>2.4043355024033097E-2</v>
      </c>
      <c r="I334" s="6">
        <f>IF('Log_working_3-way'!$D334="","",'True_Odds_Calculator_3-way'!O335/'True_Odds_Calculator_3-way'!B335-1)</f>
        <v>5.1591817961499586E-2</v>
      </c>
      <c r="J334" s="6">
        <f>IF('Log_working_3-way'!$D334="","",'True_Odds_Calculator_3-way'!P335/'True_Odds_Calculator_3-way'!C335-1)</f>
        <v>7.7296364037308107E-2</v>
      </c>
      <c r="K334" s="6">
        <f>IF('Log_working_3-way'!$D334="","",1/'True_Odds_Calculator_3-way'!A335+1/'True_Odds_Calculator_3-way'!B335+1/'True_Odds_Calculator_3-way'!C335-1)</f>
        <v>4.0364649018080234E-2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1.0384670363861137</v>
      </c>
      <c r="F335" s="6">
        <f>IF('Log_working_3-way'!D335="","",1/'True_Odds_Calculator_3-way'!N336+1/'True_Odds_Calculator_3-way'!O336+1/'True_Odds_Calculator_3-way'!P336-1)</f>
        <v>6.2172489379008766E-14</v>
      </c>
      <c r="H335" s="6">
        <f>IF('Log_working_3-way'!$D335="","",'True_Odds_Calculator_3-way'!N336/'True_Odds_Calculator_3-way'!A336-1)</f>
        <v>3.1861722174147289E-2</v>
      </c>
      <c r="I335" s="6">
        <f>IF('Log_working_3-way'!$D335="","",'True_Odds_Calculator_3-way'!O336/'True_Odds_Calculator_3-way'!B336-1)</f>
        <v>4.3299585406456176E-2</v>
      </c>
      <c r="J335" s="6">
        <f>IF('Log_working_3-way'!$D335="","",'True_Odds_Calculator_3-way'!P336/'True_Odds_Calculator_3-way'!C336-1)</f>
        <v>5.2266566287512806E-2</v>
      </c>
      <c r="K335" s="6">
        <f>IF('Log_working_3-way'!$D335="","",1/'True_Odds_Calculator_3-way'!A336+1/'True_Odds_Calculator_3-way'!B336+1/'True_Odds_Calculator_3-way'!C336-1)</f>
        <v>4.066123653596776E-2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1.0376061319200878</v>
      </c>
      <c r="F336" s="6">
        <f>IF('Log_working_3-way'!D336="","",1/'True_Odds_Calculator_3-way'!N337+1/'True_Odds_Calculator_3-way'!O337+1/'True_Odds_Calculator_3-way'!P337-1)</f>
        <v>5.3290705182007514E-14</v>
      </c>
      <c r="H336" s="6">
        <f>IF('Log_working_3-way'!$D336="","",'True_Odds_Calculator_3-way'!N337/'True_Odds_Calculator_3-way'!A337-1)</f>
        <v>3.0094794505516331E-2</v>
      </c>
      <c r="I336" s="6">
        <f>IF('Log_working_3-way'!$D336="","",'True_Odds_Calculator_3-way'!O337/'True_Odds_Calculator_3-way'!B337-1)</f>
        <v>4.3465783699575322E-2</v>
      </c>
      <c r="J336" s="6">
        <f>IF('Log_working_3-way'!$D336="","",'True_Odds_Calculator_3-way'!P337/'True_Odds_Calculator_3-way'!C337-1)</f>
        <v>5.1589742610406608E-2</v>
      </c>
      <c r="K336" s="6">
        <f>IF('Log_working_3-way'!$D336="","",1/'True_Odds_Calculator_3-way'!A337+1/'True_Odds_Calculator_3-way'!B337+1/'True_Odds_Calculator_3-way'!C337-1)</f>
        <v>3.9593291307794765E-2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1.0377957603114656</v>
      </c>
      <c r="F337" s="6">
        <f>IF('Log_working_3-way'!D337="","",1/'True_Odds_Calculator_3-way'!N338+1/'True_Odds_Calculator_3-way'!O338+1/'True_Odds_Calculator_3-way'!P338-1)</f>
        <v>4.8627768478581856E-14</v>
      </c>
      <c r="H337" s="6">
        <f>IF('Log_working_3-way'!$D337="","",'True_Odds_Calculator_3-way'!N338/'True_Odds_Calculator_3-way'!A338-1)</f>
        <v>3.9962088173628674E-2</v>
      </c>
      <c r="I337" s="6">
        <f>IF('Log_working_3-way'!$D337="","",'True_Odds_Calculator_3-way'!O338/'True_Odds_Calculator_3-way'!B338-1)</f>
        <v>4.0789946130018739E-2</v>
      </c>
      <c r="J337" s="6">
        <f>IF('Log_working_3-way'!$D337="","",'True_Odds_Calculator_3-way'!P338/'True_Odds_Calculator_3-way'!C338-1)</f>
        <v>4.1735058913917156E-2</v>
      </c>
      <c r="K337" s="6">
        <f>IF('Log_working_3-way'!$D337="","",1/'True_Odds_Calculator_3-way'!A338+1/'True_Odds_Calculator_3-way'!B338+1/'True_Odds_Calculator_3-way'!C338-1)</f>
        <v>4.0815202147693963E-2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1.0374051422052486</v>
      </c>
      <c r="F338" s="6">
        <f>IF('Log_working_3-way'!D338="","",1/'True_Odds_Calculator_3-way'!N339+1/'True_Odds_Calculator_3-way'!O339+1/'True_Odds_Calculator_3-way'!P339-1)</f>
        <v>6.3282712403633923E-14</v>
      </c>
      <c r="H338" s="6">
        <f>IF('Log_working_3-way'!$D338="","",'True_Odds_Calculator_3-way'!N339/'True_Odds_Calculator_3-way'!A339-1)</f>
        <v>2.489957195728465E-2</v>
      </c>
      <c r="I338" s="6">
        <f>IF('Log_working_3-way'!$D338="","",'True_Odds_Calculator_3-way'!O339/'True_Odds_Calculator_3-way'!B339-1)</f>
        <v>4.3228526361648312E-2</v>
      </c>
      <c r="J338" s="6">
        <f>IF('Log_working_3-way'!$D338="","",'True_Odds_Calculator_3-way'!P339/'True_Odds_Calculator_3-way'!C339-1)</f>
        <v>6.2681041039023944E-2</v>
      </c>
      <c r="K338" s="6">
        <f>IF('Log_working_3-way'!$D338="","",1/'True_Odds_Calculator_3-way'!A339+1/'True_Odds_Calculator_3-way'!B339+1/'True_Odds_Calculator_3-way'!C339-1)</f>
        <v>3.7565753887984332E-2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1.0399166238309159</v>
      </c>
      <c r="F339" s="6">
        <f>IF('Log_working_3-way'!D339="","",1/'True_Odds_Calculator_3-way'!N340+1/'True_Odds_Calculator_3-way'!O340+1/'True_Odds_Calculator_3-way'!P340-1)</f>
        <v>1.0791367799356522E-13</v>
      </c>
      <c r="H339" s="6">
        <f>IF('Log_working_3-way'!$D339="","",'True_Odds_Calculator_3-way'!N340/'True_Odds_Calculator_3-way'!A340-1)</f>
        <v>2.5735583682923613E-2</v>
      </c>
      <c r="I339" s="6">
        <f>IF('Log_working_3-way'!$D339="","",'True_Odds_Calculator_3-way'!O340/'True_Odds_Calculator_3-way'!B340-1)</f>
        <v>4.7914007290867922E-2</v>
      </c>
      <c r="J339" s="6">
        <f>IF('Log_working_3-way'!$D339="","",'True_Odds_Calculator_3-way'!P340/'True_Odds_Calculator_3-way'!C340-1)</f>
        <v>6.6095710689977549E-2</v>
      </c>
      <c r="K339" s="6">
        <f>IF('Log_working_3-way'!$D339="","",1/'True_Odds_Calculator_3-way'!A340+1/'True_Odds_Calculator_3-way'!B340+1/'True_Odds_Calculator_3-way'!C340-1)</f>
        <v>3.990529578110813E-2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1.0369375968125047</v>
      </c>
      <c r="F340" s="6">
        <f>IF('Log_working_3-way'!D340="","",1/'True_Odds_Calculator_3-way'!N341+1/'True_Odds_Calculator_3-way'!O341+1/'True_Odds_Calculator_3-way'!P341-1)</f>
        <v>5.084821452783217E-14</v>
      </c>
      <c r="H340" s="6">
        <f>IF('Log_working_3-way'!$D340="","",'True_Odds_Calculator_3-way'!N341/'True_Odds_Calculator_3-way'!A341-1)</f>
        <v>2.7238256889995593E-2</v>
      </c>
      <c r="I340" s="6">
        <f>IF('Log_working_3-way'!$D340="","",'True_Odds_Calculator_3-way'!O341/'True_Odds_Calculator_3-way'!B341-1)</f>
        <v>4.2552391320686667E-2</v>
      </c>
      <c r="J340" s="6">
        <f>IF('Log_working_3-way'!$D340="","",'True_Odds_Calculator_3-way'!P341/'True_Odds_Calculator_3-way'!C341-1)</f>
        <v>5.5536467918558374E-2</v>
      </c>
      <c r="K340" s="6">
        <f>IF('Log_working_3-way'!$D340="","",1/'True_Odds_Calculator_3-way'!A341+1/'True_Odds_Calculator_3-way'!B341+1/'True_Odds_Calculator_3-way'!C341-1)</f>
        <v>3.8197864390350666E-2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1.0367300287137977</v>
      </c>
      <c r="F341" s="6">
        <f>IF('Log_working_3-way'!D341="","",1/'True_Odds_Calculator_3-way'!N342+1/'True_Odds_Calculator_3-way'!O342+1/'True_Odds_Calculator_3-way'!P342-1)</f>
        <v>4.3298697960381105E-14</v>
      </c>
      <c r="H341" s="6">
        <f>IF('Log_working_3-way'!$D341="","",'True_Odds_Calculator_3-way'!N342/'True_Odds_Calculator_3-way'!A342-1)</f>
        <v>3.0900541150346905E-2</v>
      </c>
      <c r="I341" s="6">
        <f>IF('Log_working_3-way'!$D341="","",'True_Odds_Calculator_3-way'!O342/'True_Odds_Calculator_3-way'!B342-1)</f>
        <v>4.0921495475183978E-2</v>
      </c>
      <c r="J341" s="6">
        <f>IF('Log_working_3-way'!$D341="","",'True_Odds_Calculator_3-way'!P342/'True_Odds_Calculator_3-way'!C342-1)</f>
        <v>4.9745894827349257E-2</v>
      </c>
      <c r="K341" s="6">
        <f>IF('Log_working_3-way'!$D341="","",1/'True_Odds_Calculator_3-way'!A342+1/'True_Odds_Calculator_3-way'!B342+1/'True_Odds_Calculator_3-way'!C342-1)</f>
        <v>3.8918359172747996E-2</v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 t="shared" ref="H2:J3" si="0">IF(A2="","",1/D2)</f>
        <v>1.4403238822983806</v>
      </c>
      <c r="I2" s="9">
        <f t="shared" si="0"/>
        <v>5.4975939406191774</v>
      </c>
      <c r="J2" s="9">
        <f t="shared" si="0"/>
        <v>8.0766338226525516</v>
      </c>
      <c r="K2" s="11">
        <f t="shared" ref="K2:M3" si="1">1/A2</f>
        <v>0.70422535211267612</v>
      </c>
      <c r="L2" s="11">
        <f t="shared" si="1"/>
        <v>0.1890359168241966</v>
      </c>
      <c r="M2" s="11">
        <f t="shared" si="1"/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>(K3/(AR3+K3-(AR3*K3)))</f>
        <v>0.41243067452628646</v>
      </c>
      <c r="E3" s="9">
        <f>(L3/(AR3+L3-(AR3*L3)))</f>
        <v>0.28755033350608911</v>
      </c>
      <c r="F3" s="9">
        <f>(M3/(AR3+M3-(AR3*M3)))</f>
        <v>0.30001899196762416</v>
      </c>
      <c r="G3" s="9">
        <f>AR3</f>
        <v>1.0323550109863118</v>
      </c>
      <c r="H3" s="9">
        <f t="shared" si="0"/>
        <v>2.4246499151611105</v>
      </c>
      <c r="I3" s="9">
        <f t="shared" si="0"/>
        <v>3.477652026367148</v>
      </c>
      <c r="J3" s="9">
        <f t="shared" si="0"/>
        <v>3.3331223248290649</v>
      </c>
      <c r="K3" s="11">
        <f t="shared" si="1"/>
        <v>0.42016806722689076</v>
      </c>
      <c r="L3" s="11">
        <f t="shared" si="1"/>
        <v>0.29411764705882354</v>
      </c>
      <c r="M3" s="11">
        <f t="shared" si="1"/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>O3/N3</f>
        <v>0</v>
      </c>
      <c r="S3" s="11">
        <f>P3/N3</f>
        <v>-0.80693429096661162</v>
      </c>
      <c r="T3" s="11">
        <f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2">(K4/(AR4+K4-(AR4*K4)))</f>
        <v>0.85242685429330323</v>
      </c>
      <c r="E4" s="9">
        <f t="shared" ref="E4:E67" si="3">(L4/(AR4+L4-(AR4*L4)))</f>
        <v>0.1034460010507382</v>
      </c>
      <c r="F4" s="9">
        <f t="shared" ref="F4:F67" si="4">(M4/(AR4+M4-(AR4*M4)))</f>
        <v>4.4127144655958746E-2</v>
      </c>
      <c r="G4" s="9">
        <f t="shared" ref="G4:G67" si="5">AR4</f>
        <v>1.0820073957331007</v>
      </c>
      <c r="H4" s="9">
        <f t="shared" ref="H4:H67" si="6">IF(A4="","",1/D4)</f>
        <v>1.1731211833172959</v>
      </c>
      <c r="I4" s="9">
        <f t="shared" ref="I4:I67" si="7">IF(B4="","",1/E4)</f>
        <v>9.666879239822137</v>
      </c>
      <c r="J4" s="9">
        <f t="shared" ref="J4:J67" si="8">IF(C4="","",1/F4)</f>
        <v>22.661788062576676</v>
      </c>
      <c r="K4" s="11">
        <f t="shared" ref="K4:K67" si="9">1/A4</f>
        <v>0.86206896551724144</v>
      </c>
      <c r="L4" s="11">
        <f t="shared" ref="L4:L67" si="10">1/B4</f>
        <v>0.11098779134295228</v>
      </c>
      <c r="M4" s="11">
        <f t="shared" ref="M4:M67" si="11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12">O4/N4</f>
        <v>0</v>
      </c>
      <c r="S4" s="11">
        <f t="shared" ref="S4:S67" si="13">P4/N4</f>
        <v>-1.0986984301591047</v>
      </c>
      <c r="T4" s="11">
        <f t="shared" ref="T4:T67" si="14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2"/>
        <v>0.15245588376691663</v>
      </c>
      <c r="E5" s="9">
        <f t="shared" si="3"/>
        <v>0.21078312046839276</v>
      </c>
      <c r="F5" s="9">
        <f t="shared" si="4"/>
        <v>0.63676099576469058</v>
      </c>
      <c r="G5" s="9">
        <f t="shared" si="5"/>
        <v>1.0371780896566816</v>
      </c>
      <c r="H5" s="9">
        <f t="shared" si="6"/>
        <v>6.5592745605598131</v>
      </c>
      <c r="I5" s="9">
        <f t="shared" si="7"/>
        <v>4.7442129036606202</v>
      </c>
      <c r="J5" s="9">
        <f t="shared" si="8"/>
        <v>1.5704479493111747</v>
      </c>
      <c r="K5" s="11">
        <f t="shared" si="9"/>
        <v>0.15723270440251572</v>
      </c>
      <c r="L5" s="11">
        <f t="shared" si="10"/>
        <v>0.21691973969631234</v>
      </c>
      <c r="M5" s="11">
        <f t="shared" si="11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12"/>
        <v>0</v>
      </c>
      <c r="S5" s="11">
        <f t="shared" si="13"/>
        <v>-0.89454515385800781</v>
      </c>
      <c r="T5" s="11">
        <f t="shared" si="14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2"/>
        <v>0.51545215281530421</v>
      </c>
      <c r="E6" s="9">
        <f t="shared" si="3"/>
        <v>0.26036288885830622</v>
      </c>
      <c r="F6" s="9">
        <f t="shared" si="4"/>
        <v>0.22418495832638952</v>
      </c>
      <c r="G6" s="9">
        <f t="shared" si="5"/>
        <v>1.0330156908515575</v>
      </c>
      <c r="H6" s="9">
        <f t="shared" si="6"/>
        <v>1.940044278674917</v>
      </c>
      <c r="I6" s="9">
        <f t="shared" si="7"/>
        <v>3.8407931498417831</v>
      </c>
      <c r="J6" s="9">
        <f t="shared" si="8"/>
        <v>4.4606025643527163</v>
      </c>
      <c r="K6" s="11">
        <f t="shared" si="9"/>
        <v>0.52356020942408377</v>
      </c>
      <c r="L6" s="11">
        <f t="shared" si="10"/>
        <v>0.26666666666666666</v>
      </c>
      <c r="M6" s="11">
        <f t="shared" si="11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12"/>
        <v>0</v>
      </c>
      <c r="S6" s="11">
        <f t="shared" si="13"/>
        <v>-0.83617874662650815</v>
      </c>
      <c r="T6" s="11">
        <f t="shared" si="14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2"/>
        <v>0.86755333922131816</v>
      </c>
      <c r="E7" s="9">
        <f t="shared" si="3"/>
        <v>9.9385106787798216E-2</v>
      </c>
      <c r="F7" s="9">
        <f t="shared" si="4"/>
        <v>3.3061553990883723E-2</v>
      </c>
      <c r="G7" s="9">
        <f t="shared" si="5"/>
        <v>1.090477708079276</v>
      </c>
      <c r="H7" s="9">
        <f t="shared" si="6"/>
        <v>1.1526668791310986</v>
      </c>
      <c r="I7" s="9">
        <f t="shared" si="7"/>
        <v>10.061869754138783</v>
      </c>
      <c r="J7" s="9">
        <f t="shared" si="8"/>
        <v>30.246612130686188</v>
      </c>
      <c r="K7" s="11">
        <f t="shared" si="9"/>
        <v>0.87719298245614041</v>
      </c>
      <c r="L7" s="11">
        <f t="shared" si="10"/>
        <v>0.10741138560687433</v>
      </c>
      <c r="M7" s="11">
        <f t="shared" si="11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12"/>
        <v>0</v>
      </c>
      <c r="S7" s="11">
        <f t="shared" si="13"/>
        <v>-1.1303622017648143</v>
      </c>
      <c r="T7" s="11">
        <f t="shared" si="14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2"/>
        <v>0.40168043439312812</v>
      </c>
      <c r="E8" s="9">
        <f t="shared" si="3"/>
        <v>0.28714437088872707</v>
      </c>
      <c r="F8" s="9">
        <f t="shared" si="4"/>
        <v>0.31117519471814481</v>
      </c>
      <c r="G8" s="9">
        <f t="shared" si="5"/>
        <v>1.0344036272661772</v>
      </c>
      <c r="H8" s="9">
        <f t="shared" si="6"/>
        <v>2.4895412232632954</v>
      </c>
      <c r="I8" s="9">
        <f t="shared" si="7"/>
        <v>3.4825687054388248</v>
      </c>
      <c r="J8" s="9">
        <f t="shared" si="8"/>
        <v>3.2136237623496196</v>
      </c>
      <c r="K8" s="11">
        <f t="shared" si="9"/>
        <v>0.4098360655737705</v>
      </c>
      <c r="L8" s="11">
        <f t="shared" si="10"/>
        <v>0.29411764705882354</v>
      </c>
      <c r="M8" s="11">
        <f t="shared" si="11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12"/>
        <v>0</v>
      </c>
      <c r="S8" s="11">
        <f t="shared" si="13"/>
        <v>-0.80856265143648309</v>
      </c>
      <c r="T8" s="11">
        <f t="shared" si="14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2"/>
        <v>0.54725360326859873</v>
      </c>
      <c r="E9" s="9">
        <f t="shared" si="3"/>
        <v>0.24687138222735142</v>
      </c>
      <c r="F9" s="9">
        <f t="shared" si="4"/>
        <v>0.20587501450404974</v>
      </c>
      <c r="G9" s="9">
        <f t="shared" si="5"/>
        <v>1.0341329733309856</v>
      </c>
      <c r="H9" s="9">
        <f t="shared" si="6"/>
        <v>1.8273063786647885</v>
      </c>
      <c r="I9" s="9">
        <f t="shared" si="7"/>
        <v>4.0506922713264082</v>
      </c>
      <c r="J9" s="9">
        <f t="shared" si="8"/>
        <v>4.8573159905245769</v>
      </c>
      <c r="K9" s="11">
        <f t="shared" si="9"/>
        <v>0.55555555555555558</v>
      </c>
      <c r="L9" s="11">
        <f t="shared" si="10"/>
        <v>0.25316455696202528</v>
      </c>
      <c r="M9" s="11">
        <f t="shared" si="11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12"/>
        <v>0</v>
      </c>
      <c r="S9" s="11">
        <f t="shared" si="13"/>
        <v>-0.84972963148089264</v>
      </c>
      <c r="T9" s="11">
        <f t="shared" si="14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2"/>
        <v>0.46827351942837603</v>
      </c>
      <c r="E10" s="9">
        <f t="shared" si="3"/>
        <v>0.2654984176487164</v>
      </c>
      <c r="F10" s="9">
        <f t="shared" si="4"/>
        <v>0.26622806292290752</v>
      </c>
      <c r="G10" s="9">
        <f t="shared" si="5"/>
        <v>1.0322764144353944</v>
      </c>
      <c r="H10" s="9">
        <f t="shared" si="6"/>
        <v>2.1355040558789344</v>
      </c>
      <c r="I10" s="9">
        <f t="shared" si="7"/>
        <v>3.7665007906868579</v>
      </c>
      <c r="J10" s="9">
        <f t="shared" si="8"/>
        <v>3.7561780265425027</v>
      </c>
      <c r="K10" s="11">
        <f t="shared" si="9"/>
        <v>0.47619047619047616</v>
      </c>
      <c r="L10" s="11">
        <f t="shared" si="10"/>
        <v>0.27173913043478259</v>
      </c>
      <c r="M10" s="11">
        <f t="shared" si="11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12"/>
        <v>0</v>
      </c>
      <c r="S10" s="11">
        <f t="shared" si="13"/>
        <v>-0.81944719710944758</v>
      </c>
      <c r="T10" s="11">
        <f t="shared" si="14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2"/>
        <v>8.2258785244707686E-2</v>
      </c>
      <c r="E11" s="9">
        <f t="shared" si="3"/>
        <v>0.15312507749272466</v>
      </c>
      <c r="F11" s="9">
        <f t="shared" si="4"/>
        <v>0.7646161372625675</v>
      </c>
      <c r="G11" s="9">
        <f t="shared" si="5"/>
        <v>1.06153722455287</v>
      </c>
      <c r="H11" s="9">
        <f t="shared" si="6"/>
        <v>12.156756230050666</v>
      </c>
      <c r="I11" s="9">
        <f t="shared" si="7"/>
        <v>6.5306089399204543</v>
      </c>
      <c r="J11" s="9">
        <f t="shared" si="8"/>
        <v>1.3078457951203326</v>
      </c>
      <c r="K11" s="11">
        <f t="shared" si="9"/>
        <v>8.6880973066898348E-2</v>
      </c>
      <c r="L11" s="11">
        <f t="shared" si="10"/>
        <v>0.1610305958132045</v>
      </c>
      <c r="M11" s="11">
        <f t="shared" si="11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12"/>
        <v>0</v>
      </c>
      <c r="S11" s="11">
        <f t="shared" si="13"/>
        <v>-1.0082143968859585</v>
      </c>
      <c r="T11" s="11">
        <f t="shared" si="14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2"/>
        <v>0.61248896507651718</v>
      </c>
      <c r="E12" s="9">
        <f t="shared" si="3"/>
        <v>0.23370242806511077</v>
      </c>
      <c r="F12" s="9">
        <f t="shared" si="4"/>
        <v>0.15380860685837189</v>
      </c>
      <c r="G12" s="9">
        <f t="shared" si="5"/>
        <v>1.1003173494976224</v>
      </c>
      <c r="H12" s="9">
        <f t="shared" si="6"/>
        <v>1.6326824759611329</v>
      </c>
      <c r="I12" s="9">
        <f t="shared" si="7"/>
        <v>4.2789457015029155</v>
      </c>
      <c r="J12" s="9">
        <f t="shared" si="8"/>
        <v>6.5015867474881137</v>
      </c>
      <c r="K12" s="11">
        <f t="shared" si="9"/>
        <v>0.63492063492063489</v>
      </c>
      <c r="L12" s="11">
        <f t="shared" si="10"/>
        <v>0.25125628140703515</v>
      </c>
      <c r="M12" s="11">
        <f t="shared" si="11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12"/>
        <v>0</v>
      </c>
      <c r="S12" s="11">
        <f t="shared" si="13"/>
        <v>-0.99854099795739737</v>
      </c>
      <c r="T12" s="11">
        <f t="shared" si="14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2"/>
        <v>0.14837238759984606</v>
      </c>
      <c r="E13" s="9">
        <f t="shared" si="3"/>
        <v>0.21851542331859966</v>
      </c>
      <c r="F13" s="9">
        <f t="shared" si="4"/>
        <v>0.63311218908155442</v>
      </c>
      <c r="G13" s="9">
        <f t="shared" si="5"/>
        <v>1.1038074098253128</v>
      </c>
      <c r="H13" s="9">
        <f t="shared" si="6"/>
        <v>6.7397985310916271</v>
      </c>
      <c r="I13" s="9">
        <f t="shared" si="7"/>
        <v>4.5763360078340138</v>
      </c>
      <c r="J13" s="9">
        <f t="shared" si="8"/>
        <v>1.5794988901582889</v>
      </c>
      <c r="K13" s="11">
        <f t="shared" si="9"/>
        <v>0.16129032258064516</v>
      </c>
      <c r="L13" s="11">
        <f t="shared" si="10"/>
        <v>0.23584905660377356</v>
      </c>
      <c r="M13" s="11">
        <f t="shared" si="11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12"/>
        <v>0</v>
      </c>
      <c r="S13" s="11">
        <f t="shared" si="13"/>
        <v>-1.013544069099624</v>
      </c>
      <c r="T13" s="11">
        <f t="shared" si="14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2"/>
        <v>0.20890606712202681</v>
      </c>
      <c r="E14" s="9">
        <f t="shared" si="3"/>
        <v>0.28026221185203898</v>
      </c>
      <c r="F14" s="9">
        <f t="shared" si="4"/>
        <v>0.51083172102593422</v>
      </c>
      <c r="G14" s="9">
        <f t="shared" si="5"/>
        <v>1.088172526115484</v>
      </c>
      <c r="H14" s="9">
        <f t="shared" si="6"/>
        <v>4.7868403908818848</v>
      </c>
      <c r="I14" s="9">
        <f t="shared" si="7"/>
        <v>3.5680871616325422</v>
      </c>
      <c r="J14" s="9">
        <f t="shared" si="8"/>
        <v>1.957591822981626</v>
      </c>
      <c r="K14" s="11">
        <f t="shared" si="9"/>
        <v>0.2232142857142857</v>
      </c>
      <c r="L14" s="11">
        <f t="shared" si="10"/>
        <v>0.29761904761904762</v>
      </c>
      <c r="M14" s="11">
        <f t="shared" si="11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12"/>
        <v>0</v>
      </c>
      <c r="S14" s="11">
        <f t="shared" si="13"/>
        <v>-0.92981244354710135</v>
      </c>
      <c r="T14" s="11">
        <f t="shared" si="14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2"/>
        <v>0.57336143195671563</v>
      </c>
      <c r="E15" s="9">
        <f t="shared" si="3"/>
        <v>0.23836451129646599</v>
      </c>
      <c r="F15" s="9">
        <f t="shared" si="4"/>
        <v>0.18827405674681838</v>
      </c>
      <c r="G15" s="9">
        <f t="shared" si="5"/>
        <v>1.0942655433694175</v>
      </c>
      <c r="H15" s="9">
        <f t="shared" si="6"/>
        <v>1.7441005694912042</v>
      </c>
      <c r="I15" s="9">
        <f t="shared" si="7"/>
        <v>4.1952553866386992</v>
      </c>
      <c r="J15" s="9">
        <f t="shared" si="8"/>
        <v>5.3114062408755043</v>
      </c>
      <c r="K15" s="11">
        <f t="shared" si="9"/>
        <v>0.59523809523809523</v>
      </c>
      <c r="L15" s="11">
        <f t="shared" si="10"/>
        <v>0.25510204081632654</v>
      </c>
      <c r="M15" s="11">
        <f t="shared" si="11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12"/>
        <v>0</v>
      </c>
      <c r="S15" s="11">
        <f t="shared" si="13"/>
        <v>-0.96379209496189822</v>
      </c>
      <c r="T15" s="11">
        <f t="shared" si="14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2"/>
        <v>7.899117942014007E-2</v>
      </c>
      <c r="E16" s="9">
        <f t="shared" si="3"/>
        <v>0.14210098811400529</v>
      </c>
      <c r="F16" s="9">
        <f t="shared" si="4"/>
        <v>0.77890783246585493</v>
      </c>
      <c r="G16" s="9">
        <f t="shared" si="5"/>
        <v>1.0917267166564542</v>
      </c>
      <c r="H16" s="9">
        <f t="shared" si="6"/>
        <v>12.659641333890931</v>
      </c>
      <c r="I16" s="9">
        <f t="shared" si="7"/>
        <v>7.037248743110192</v>
      </c>
      <c r="J16" s="9">
        <f t="shared" si="8"/>
        <v>1.2838489463306779</v>
      </c>
      <c r="K16" s="11">
        <f t="shared" si="9"/>
        <v>8.5616438356164379E-2</v>
      </c>
      <c r="L16" s="11">
        <f t="shared" si="10"/>
        <v>0.15313935681470137</v>
      </c>
      <c r="M16" s="11">
        <f t="shared" si="11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12"/>
        <v>0</v>
      </c>
      <c r="S16" s="11">
        <f t="shared" si="13"/>
        <v>-1.0725656081935404</v>
      </c>
      <c r="T16" s="11">
        <f t="shared" si="14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2"/>
        <v>0.86034192171874835</v>
      </c>
      <c r="E17" s="9">
        <f t="shared" si="3"/>
        <v>8.8974406762869468E-2</v>
      </c>
      <c r="F17" s="9">
        <f t="shared" si="4"/>
        <v>5.068367151838217E-2</v>
      </c>
      <c r="G17" s="9">
        <f t="shared" si="5"/>
        <v>1.2486813471899798</v>
      </c>
      <c r="H17" s="9">
        <f t="shared" si="6"/>
        <v>1.1623285751346972</v>
      </c>
      <c r="I17" s="9">
        <f t="shared" si="7"/>
        <v>11.239187046957834</v>
      </c>
      <c r="J17" s="9">
        <f t="shared" si="8"/>
        <v>19.730220207849698</v>
      </c>
      <c r="K17" s="11">
        <f t="shared" si="9"/>
        <v>0.88495575221238942</v>
      </c>
      <c r="L17" s="11">
        <f t="shared" si="10"/>
        <v>0.10869565217391305</v>
      </c>
      <c r="M17" s="11">
        <f t="shared" si="11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12"/>
        <v>0</v>
      </c>
      <c r="S17" s="11">
        <f t="shared" si="13"/>
        <v>-1.4590368980612898</v>
      </c>
      <c r="T17" s="11">
        <f t="shared" si="14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2"/>
        <v>0.29508136465305135</v>
      </c>
      <c r="E18" s="9">
        <f t="shared" si="3"/>
        <v>0.32028147052884454</v>
      </c>
      <c r="F18" s="9">
        <f t="shared" si="4"/>
        <v>0.38463716481810384</v>
      </c>
      <c r="G18" s="9">
        <f t="shared" si="5"/>
        <v>1.0883352205216323</v>
      </c>
      <c r="H18" s="9">
        <f t="shared" si="6"/>
        <v>3.3888958090449828</v>
      </c>
      <c r="I18" s="9">
        <f t="shared" si="7"/>
        <v>3.1222536800171836</v>
      </c>
      <c r="J18" s="9">
        <f t="shared" si="8"/>
        <v>2.5998527741668003</v>
      </c>
      <c r="K18" s="11">
        <f t="shared" si="9"/>
        <v>0.3129890453834116</v>
      </c>
      <c r="L18" s="11">
        <f t="shared" si="10"/>
        <v>0.33898305084745761</v>
      </c>
      <c r="M18" s="11">
        <f t="shared" si="11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12"/>
        <v>0</v>
      </c>
      <c r="S18" s="11">
        <f t="shared" si="13"/>
        <v>-0.89240766103766478</v>
      </c>
      <c r="T18" s="11">
        <f t="shared" si="14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2"/>
        <v>0.3326317976190481</v>
      </c>
      <c r="E19" s="9">
        <f t="shared" si="3"/>
        <v>0.29346231420018221</v>
      </c>
      <c r="F19" s="9">
        <f t="shared" si="4"/>
        <v>0.37390588818076975</v>
      </c>
      <c r="G19" s="9">
        <f t="shared" si="5"/>
        <v>1.084501155441884</v>
      </c>
      <c r="H19" s="9">
        <f t="shared" si="6"/>
        <v>3.0063271375674856</v>
      </c>
      <c r="I19" s="9">
        <f t="shared" si="7"/>
        <v>3.4075925650809822</v>
      </c>
      <c r="J19" s="9">
        <f t="shared" si="8"/>
        <v>2.6744697840022695</v>
      </c>
      <c r="K19" s="11">
        <f t="shared" si="9"/>
        <v>0.35087719298245612</v>
      </c>
      <c r="L19" s="11">
        <f t="shared" si="10"/>
        <v>0.3105590062111801</v>
      </c>
      <c r="M19" s="11">
        <f t="shared" si="11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12"/>
        <v>0</v>
      </c>
      <c r="S19" s="11">
        <f t="shared" si="13"/>
        <v>-0.88532027336116381</v>
      </c>
      <c r="T19" s="11">
        <f t="shared" si="14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2"/>
        <v>0.5968722921116435</v>
      </c>
      <c r="E20" s="9">
        <f t="shared" si="3"/>
        <v>0.23166382530598362</v>
      </c>
      <c r="F20" s="9">
        <f t="shared" si="4"/>
        <v>0.17146388258237308</v>
      </c>
      <c r="G20" s="9">
        <f t="shared" si="5"/>
        <v>1.0982118228834437</v>
      </c>
      <c r="H20" s="9">
        <f t="shared" si="6"/>
        <v>1.6754002710733178</v>
      </c>
      <c r="I20" s="9">
        <f t="shared" si="7"/>
        <v>4.3165997051079996</v>
      </c>
      <c r="J20" s="9">
        <f t="shared" si="8"/>
        <v>5.8321320206871512</v>
      </c>
      <c r="K20" s="11">
        <f t="shared" si="9"/>
        <v>0.61919504643962853</v>
      </c>
      <c r="L20" s="11">
        <f t="shared" si="10"/>
        <v>0.24875621890547267</v>
      </c>
      <c r="M20" s="11">
        <f t="shared" si="11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12"/>
        <v>0</v>
      </c>
      <c r="S20" s="11">
        <f t="shared" si="13"/>
        <v>-0.98322100018110326</v>
      </c>
      <c r="T20" s="11">
        <f t="shared" si="14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2"/>
        <v>0.64159442429280267</v>
      </c>
      <c r="E21" s="9">
        <f t="shared" si="3"/>
        <v>0.20682735922134649</v>
      </c>
      <c r="F21" s="9">
        <f t="shared" si="4"/>
        <v>0.15157821648585076</v>
      </c>
      <c r="G21" s="9">
        <f t="shared" si="5"/>
        <v>1.1083671352132634</v>
      </c>
      <c r="H21" s="9">
        <f t="shared" si="6"/>
        <v>1.5586170361474849</v>
      </c>
      <c r="I21" s="9">
        <f t="shared" si="7"/>
        <v>4.8349502878378905</v>
      </c>
      <c r="J21" s="9">
        <f t="shared" si="8"/>
        <v>6.5972540328269798</v>
      </c>
      <c r="K21" s="11">
        <f t="shared" si="9"/>
        <v>0.66489361702127658</v>
      </c>
      <c r="L21" s="11">
        <f t="shared" si="10"/>
        <v>0.22421524663677131</v>
      </c>
      <c r="M21" s="11">
        <f t="shared" si="11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12"/>
        <v>0</v>
      </c>
      <c r="S21" s="11">
        <f t="shared" si="13"/>
        <v>-1.0235746943810813</v>
      </c>
      <c r="T21" s="11">
        <f t="shared" si="14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2"/>
        <v>0.37509986209115281</v>
      </c>
      <c r="E22" s="9">
        <f t="shared" si="3"/>
        <v>0.3290367383312246</v>
      </c>
      <c r="F22" s="9">
        <f t="shared" si="4"/>
        <v>0.29586339957762275</v>
      </c>
      <c r="G22" s="9">
        <f t="shared" si="5"/>
        <v>1.0817900813618855</v>
      </c>
      <c r="H22" s="9">
        <f t="shared" si="6"/>
        <v>2.6659567252973035</v>
      </c>
      <c r="I22" s="9">
        <f t="shared" si="7"/>
        <v>3.0391743033671537</v>
      </c>
      <c r="J22" s="9">
        <f t="shared" si="8"/>
        <v>3.3799381789961482</v>
      </c>
      <c r="K22" s="11">
        <f t="shared" si="9"/>
        <v>0.39370078740157477</v>
      </c>
      <c r="L22" s="11">
        <f t="shared" si="10"/>
        <v>0.34662045060658581</v>
      </c>
      <c r="M22" s="11">
        <f t="shared" si="11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12"/>
        <v>0</v>
      </c>
      <c r="S22" s="11">
        <f t="shared" si="13"/>
        <v>-0.88078066134492461</v>
      </c>
      <c r="T22" s="11">
        <f t="shared" si="14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2"/>
        <v>0.15610807320540238</v>
      </c>
      <c r="E23" s="9">
        <f t="shared" si="3"/>
        <v>0.21548689918035976</v>
      </c>
      <c r="F23" s="9">
        <f t="shared" si="4"/>
        <v>0.62840502761423811</v>
      </c>
      <c r="G23" s="9">
        <f t="shared" si="5"/>
        <v>1.1032282870878394</v>
      </c>
      <c r="H23" s="9">
        <f t="shared" si="6"/>
        <v>6.4058186067304135</v>
      </c>
      <c r="I23" s="9">
        <f t="shared" si="7"/>
        <v>4.6406533473898701</v>
      </c>
      <c r="J23" s="9">
        <f t="shared" si="8"/>
        <v>1.5913303618790819</v>
      </c>
      <c r="K23" s="11">
        <f t="shared" si="9"/>
        <v>0.16949152542372881</v>
      </c>
      <c r="L23" s="11">
        <f t="shared" si="10"/>
        <v>0.23255813953488372</v>
      </c>
      <c r="M23" s="11">
        <f t="shared" si="11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12"/>
        <v>0</v>
      </c>
      <c r="S23" s="11">
        <f t="shared" si="13"/>
        <v>-1.0079472766039921</v>
      </c>
      <c r="T23" s="11">
        <f t="shared" si="14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2"/>
        <v>0.29015311219935308</v>
      </c>
      <c r="E24" s="9">
        <f t="shared" si="3"/>
        <v>0.32166188376739807</v>
      </c>
      <c r="F24" s="9">
        <f t="shared" si="4"/>
        <v>0.38818500403324879</v>
      </c>
      <c r="G24" s="9">
        <f t="shared" si="5"/>
        <v>0.92493619126169135</v>
      </c>
      <c r="H24" s="9">
        <f t="shared" si="6"/>
        <v>3.4464562258871734</v>
      </c>
      <c r="I24" s="9">
        <f t="shared" si="7"/>
        <v>3.1088545160766565</v>
      </c>
      <c r="J24" s="9">
        <f t="shared" si="8"/>
        <v>2.5760912699099219</v>
      </c>
      <c r="K24" s="11">
        <f t="shared" si="9"/>
        <v>0.27434842249657065</v>
      </c>
      <c r="L24" s="11">
        <f t="shared" si="10"/>
        <v>0.3048780487804878</v>
      </c>
      <c r="M24" s="11">
        <f t="shared" si="11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12"/>
        <v>0</v>
      </c>
      <c r="S24" s="11">
        <f t="shared" si="13"/>
        <v>-0.64508642854151199</v>
      </c>
      <c r="T24" s="11">
        <f t="shared" si="14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2"/>
        <v>0.38581364091149689</v>
      </c>
      <c r="E25" s="9">
        <f t="shared" si="3"/>
        <v>0.28123513811111867</v>
      </c>
      <c r="F25" s="9">
        <f t="shared" si="4"/>
        <v>0.33295122097738455</v>
      </c>
      <c r="G25" s="9">
        <f t="shared" si="5"/>
        <v>1.0829421394561678</v>
      </c>
      <c r="H25" s="9">
        <f t="shared" si="6"/>
        <v>2.5919249450005668</v>
      </c>
      <c r="I25" s="9">
        <f t="shared" si="7"/>
        <v>3.5557434491165556</v>
      </c>
      <c r="J25" s="9">
        <f t="shared" si="8"/>
        <v>3.0034429579939106</v>
      </c>
      <c r="K25" s="11">
        <f t="shared" si="9"/>
        <v>0.40485829959514169</v>
      </c>
      <c r="L25" s="11">
        <f t="shared" si="10"/>
        <v>0.29761904761904762</v>
      </c>
      <c r="M25" s="11">
        <f t="shared" si="11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12"/>
        <v>0</v>
      </c>
      <c r="S25" s="11">
        <f t="shared" si="13"/>
        <v>-0.88500814893066659</v>
      </c>
      <c r="T25" s="11">
        <f t="shared" si="14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2"/>
        <v>0.23789888074428017</v>
      </c>
      <c r="E26" s="9">
        <f t="shared" si="3"/>
        <v>0.2429367687267294</v>
      </c>
      <c r="F26" s="9">
        <f t="shared" si="4"/>
        <v>0.51916435052899035</v>
      </c>
      <c r="G26" s="9">
        <f t="shared" si="5"/>
        <v>1.0896144906738354</v>
      </c>
      <c r="H26" s="9">
        <f t="shared" si="6"/>
        <v>4.2034666025810763</v>
      </c>
      <c r="I26" s="9">
        <f t="shared" si="7"/>
        <v>4.1162974433271691</v>
      </c>
      <c r="J26" s="9">
        <f t="shared" si="8"/>
        <v>1.9261723170727603</v>
      </c>
      <c r="K26" s="11">
        <f t="shared" si="9"/>
        <v>0.25380710659898476</v>
      </c>
      <c r="L26" s="11">
        <f t="shared" si="10"/>
        <v>0.2590673575129534</v>
      </c>
      <c r="M26" s="11">
        <f t="shared" si="11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12"/>
        <v>0</v>
      </c>
      <c r="S26" s="11">
        <f t="shared" si="13"/>
        <v>-0.93044210691269547</v>
      </c>
      <c r="T26" s="11">
        <f t="shared" si="14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2"/>
        <v>0.4278329882000575</v>
      </c>
      <c r="E27" s="9">
        <f t="shared" si="3"/>
        <v>0.29141223969881941</v>
      </c>
      <c r="F27" s="9">
        <f t="shared" si="4"/>
        <v>0.28075477210112287</v>
      </c>
      <c r="G27" s="9">
        <f t="shared" si="5"/>
        <v>1.0855200244504641</v>
      </c>
      <c r="H27" s="9">
        <f t="shared" si="6"/>
        <v>2.3373606701229721</v>
      </c>
      <c r="I27" s="9">
        <f t="shared" si="7"/>
        <v>3.4315648547690403</v>
      </c>
      <c r="J27" s="9">
        <f t="shared" si="8"/>
        <v>3.5618272577030954</v>
      </c>
      <c r="K27" s="11">
        <f t="shared" si="9"/>
        <v>0.4480286738351254</v>
      </c>
      <c r="L27" s="11">
        <f t="shared" si="10"/>
        <v>0.30864197530864196</v>
      </c>
      <c r="M27" s="11">
        <f t="shared" si="11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12"/>
        <v>0</v>
      </c>
      <c r="S27" s="11">
        <f t="shared" si="13"/>
        <v>-0.8954612276343511</v>
      </c>
      <c r="T27" s="11">
        <f t="shared" si="14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2"/>
        <v>0.74922064083555429</v>
      </c>
      <c r="E28" s="9">
        <f t="shared" si="3"/>
        <v>0.16296663620299862</v>
      </c>
      <c r="F28" s="9">
        <f t="shared" si="4"/>
        <v>8.7812722961447168E-2</v>
      </c>
      <c r="G28" s="9">
        <f t="shared" si="5"/>
        <v>1.1542079379279757</v>
      </c>
      <c r="H28" s="9">
        <f t="shared" si="6"/>
        <v>1.334720301999113</v>
      </c>
      <c r="I28" s="9">
        <f t="shared" si="7"/>
        <v>6.1362253237794926</v>
      </c>
      <c r="J28" s="9">
        <f t="shared" si="8"/>
        <v>11.387871441351781</v>
      </c>
      <c r="K28" s="11">
        <f t="shared" si="9"/>
        <v>0.77519379844961234</v>
      </c>
      <c r="L28" s="11">
        <f t="shared" si="10"/>
        <v>0.18348623853211007</v>
      </c>
      <c r="M28" s="11">
        <f t="shared" si="11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12"/>
        <v>0</v>
      </c>
      <c r="S28" s="11">
        <f t="shared" si="13"/>
        <v>-1.1830040036161684</v>
      </c>
      <c r="T28" s="11">
        <f t="shared" si="14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2"/>
        <v>0.45314563965264082</v>
      </c>
      <c r="E29" s="9">
        <f t="shared" si="3"/>
        <v>0.27910423692480268</v>
      </c>
      <c r="F29" s="9">
        <f t="shared" si="4"/>
        <v>0.26775012342255661</v>
      </c>
      <c r="G29" s="9">
        <f t="shared" si="5"/>
        <v>1.0852482312010476</v>
      </c>
      <c r="H29" s="9">
        <f t="shared" si="6"/>
        <v>2.2067960330955647</v>
      </c>
      <c r="I29" s="9">
        <f t="shared" si="7"/>
        <v>3.5828907902584932</v>
      </c>
      <c r="J29" s="9">
        <f t="shared" si="8"/>
        <v>3.7348255426266408</v>
      </c>
      <c r="K29" s="11">
        <f t="shared" si="9"/>
        <v>0.47348484848484845</v>
      </c>
      <c r="L29" s="11">
        <f t="shared" si="10"/>
        <v>0.29585798816568049</v>
      </c>
      <c r="M29" s="11">
        <f t="shared" si="11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12"/>
        <v>0</v>
      </c>
      <c r="S29" s="11">
        <f t="shared" si="13"/>
        <v>-0.90143971257567757</v>
      </c>
      <c r="T29" s="11">
        <f t="shared" si="14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2"/>
        <v>0.59550310251978167</v>
      </c>
      <c r="E30" s="9">
        <f t="shared" si="3"/>
        <v>0.22421381734362902</v>
      </c>
      <c r="F30" s="9">
        <f t="shared" si="4"/>
        <v>0.18028308013658947</v>
      </c>
      <c r="G30" s="9">
        <f t="shared" si="5"/>
        <v>1.1089834715092013</v>
      </c>
      <c r="H30" s="9">
        <f t="shared" si="6"/>
        <v>1.6792523762993856</v>
      </c>
      <c r="I30" s="9">
        <f t="shared" si="7"/>
        <v>4.4600284311087073</v>
      </c>
      <c r="J30" s="9">
        <f t="shared" si="8"/>
        <v>5.5468322331877244</v>
      </c>
      <c r="K30" s="11">
        <f t="shared" si="9"/>
        <v>0.62015503875968991</v>
      </c>
      <c r="L30" s="11">
        <f t="shared" si="10"/>
        <v>0.24271844660194175</v>
      </c>
      <c r="M30" s="11">
        <f t="shared" si="11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12"/>
        <v>0</v>
      </c>
      <c r="S30" s="11">
        <f t="shared" si="13"/>
        <v>-0.99966815994690539</v>
      </c>
      <c r="T30" s="11">
        <f t="shared" si="14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2"/>
        <v>0.46699292931333375</v>
      </c>
      <c r="E31" s="9">
        <f t="shared" si="3"/>
        <v>0.28570432665508178</v>
      </c>
      <c r="F31" s="9">
        <f t="shared" si="4"/>
        <v>0.24730274403158467</v>
      </c>
      <c r="G31" s="9">
        <f t="shared" si="5"/>
        <v>1.0870095664034183</v>
      </c>
      <c r="H31" s="9">
        <f t="shared" si="6"/>
        <v>2.1413600447235885</v>
      </c>
      <c r="I31" s="9">
        <f t="shared" si="7"/>
        <v>3.5001220027278617</v>
      </c>
      <c r="J31" s="9">
        <f t="shared" si="8"/>
        <v>4.0436267859295709</v>
      </c>
      <c r="K31" s="11">
        <f t="shared" si="9"/>
        <v>0.48780487804878053</v>
      </c>
      <c r="L31" s="11">
        <f t="shared" si="10"/>
        <v>0.30303030303030304</v>
      </c>
      <c r="M31" s="11">
        <f t="shared" si="11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12"/>
        <v>0</v>
      </c>
      <c r="S31" s="11">
        <f t="shared" si="13"/>
        <v>-0.90949423247559891</v>
      </c>
      <c r="T31" s="11">
        <f t="shared" si="14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2"/>
        <v>0.47041495858126081</v>
      </c>
      <c r="E32" s="9">
        <f t="shared" si="3"/>
        <v>0.2769691276745529</v>
      </c>
      <c r="F32" s="9">
        <f t="shared" si="4"/>
        <v>0.25261591374418635</v>
      </c>
      <c r="G32" s="9">
        <f t="shared" si="5"/>
        <v>1.0877127931129178</v>
      </c>
      <c r="H32" s="9">
        <f t="shared" si="6"/>
        <v>2.1257827408718706</v>
      </c>
      <c r="I32" s="9">
        <f t="shared" si="7"/>
        <v>3.6105107034710029</v>
      </c>
      <c r="J32" s="9">
        <f t="shared" si="8"/>
        <v>3.9585787972671369</v>
      </c>
      <c r="K32" s="11">
        <f t="shared" si="9"/>
        <v>0.49140049140049136</v>
      </c>
      <c r="L32" s="11">
        <f t="shared" si="10"/>
        <v>0.29411764705882354</v>
      </c>
      <c r="M32" s="11">
        <f t="shared" si="11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12"/>
        <v>0</v>
      </c>
      <c r="S32" s="11">
        <f t="shared" si="13"/>
        <v>-0.91097731363076584</v>
      </c>
      <c r="T32" s="11">
        <f t="shared" si="14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2"/>
        <v>0.298816228380965</v>
      </c>
      <c r="E33" s="9">
        <f t="shared" si="3"/>
        <v>0.26956875737317337</v>
      </c>
      <c r="F33" s="9">
        <f t="shared" si="4"/>
        <v>0.43161501424586152</v>
      </c>
      <c r="G33" s="9">
        <f t="shared" si="5"/>
        <v>1.0838514815211544</v>
      </c>
      <c r="H33" s="9">
        <f t="shared" si="6"/>
        <v>3.346538457493299</v>
      </c>
      <c r="I33" s="9">
        <f t="shared" si="7"/>
        <v>3.7096287038028866</v>
      </c>
      <c r="J33" s="9">
        <f t="shared" si="8"/>
        <v>2.3168795500482022</v>
      </c>
      <c r="K33" s="11">
        <f t="shared" si="9"/>
        <v>0.31595576619273302</v>
      </c>
      <c r="L33" s="11">
        <f t="shared" si="10"/>
        <v>0.2857142857142857</v>
      </c>
      <c r="M33" s="11">
        <f t="shared" si="11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12"/>
        <v>0</v>
      </c>
      <c r="S33" s="11">
        <f t="shared" si="13"/>
        <v>-0.89413508967011723</v>
      </c>
      <c r="T33" s="11">
        <f t="shared" si="14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2"/>
        <v>0.33895054227016158</v>
      </c>
      <c r="E34" s="9">
        <f t="shared" si="3"/>
        <v>0.31744284021160807</v>
      </c>
      <c r="F34" s="9">
        <f t="shared" si="4"/>
        <v>0.3436066175182303</v>
      </c>
      <c r="G34" s="9">
        <f t="shared" si="5"/>
        <v>1.0804891595719013</v>
      </c>
      <c r="H34" s="9">
        <f t="shared" si="6"/>
        <v>2.9502829330272817</v>
      </c>
      <c r="I34" s="9">
        <f t="shared" si="7"/>
        <v>3.1501734275480837</v>
      </c>
      <c r="J34" s="9">
        <f t="shared" si="8"/>
        <v>2.9103048341231212</v>
      </c>
      <c r="K34" s="11">
        <f t="shared" si="9"/>
        <v>0.35650623885918004</v>
      </c>
      <c r="L34" s="11">
        <f t="shared" si="10"/>
        <v>0.33444816053511706</v>
      </c>
      <c r="M34" s="11">
        <f t="shared" si="11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12"/>
        <v>0</v>
      </c>
      <c r="S34" s="11">
        <f t="shared" si="13"/>
        <v>-0.87598469151009428</v>
      </c>
      <c r="T34" s="11">
        <f t="shared" si="14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2"/>
        <v>0.41513971902627367</v>
      </c>
      <c r="E35" s="9">
        <f t="shared" si="3"/>
        <v>0.2845585428067301</v>
      </c>
      <c r="F35" s="9">
        <f t="shared" si="4"/>
        <v>0.30030173816699618</v>
      </c>
      <c r="G35" s="9">
        <f t="shared" si="5"/>
        <v>1.0837135142866692</v>
      </c>
      <c r="H35" s="9">
        <f t="shared" si="6"/>
        <v>2.4088275685726694</v>
      </c>
      <c r="I35" s="9">
        <f t="shared" si="7"/>
        <v>3.5142153531450715</v>
      </c>
      <c r="J35" s="9">
        <f t="shared" si="8"/>
        <v>3.3299840557163387</v>
      </c>
      <c r="K35" s="11">
        <f t="shared" si="9"/>
        <v>0.43478260869565222</v>
      </c>
      <c r="L35" s="11">
        <f t="shared" si="10"/>
        <v>0.30120481927710846</v>
      </c>
      <c r="M35" s="11">
        <f t="shared" si="11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12"/>
        <v>0</v>
      </c>
      <c r="S35" s="11">
        <f t="shared" si="13"/>
        <v>-0.88982789463944267</v>
      </c>
      <c r="T35" s="11">
        <f t="shared" si="14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2"/>
        <v>0.31305099620538329</v>
      </c>
      <c r="E36" s="9">
        <f t="shared" si="3"/>
        <v>0.32630138505670392</v>
      </c>
      <c r="F36" s="9">
        <f t="shared" si="4"/>
        <v>0.36064761873791285</v>
      </c>
      <c r="G36" s="9">
        <f t="shared" si="5"/>
        <v>1.0809693249298717</v>
      </c>
      <c r="H36" s="9">
        <f t="shared" si="6"/>
        <v>3.1943677296076394</v>
      </c>
      <c r="I36" s="9">
        <f t="shared" si="7"/>
        <v>3.0646514106160545</v>
      </c>
      <c r="J36" s="9">
        <f t="shared" si="8"/>
        <v>2.7727896928849889</v>
      </c>
      <c r="K36" s="11">
        <f t="shared" si="9"/>
        <v>0.33003300330033003</v>
      </c>
      <c r="L36" s="11">
        <f t="shared" si="10"/>
        <v>0.3436426116838488</v>
      </c>
      <c r="M36" s="11">
        <f t="shared" si="11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12"/>
        <v>0</v>
      </c>
      <c r="S36" s="11">
        <f t="shared" si="13"/>
        <v>-0.87752792520316847</v>
      </c>
      <c r="T36" s="11">
        <f t="shared" si="14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2"/>
        <v>0.61237248496317187</v>
      </c>
      <c r="E37" s="9">
        <f t="shared" si="3"/>
        <v>0.23123582115891786</v>
      </c>
      <c r="F37" s="9">
        <f t="shared" si="4"/>
        <v>0.15639169387791066</v>
      </c>
      <c r="G37" s="9">
        <f t="shared" si="5"/>
        <v>1.1008574443057213</v>
      </c>
      <c r="H37" s="9">
        <f t="shared" si="6"/>
        <v>1.6329930304757898</v>
      </c>
      <c r="I37" s="9">
        <f t="shared" si="7"/>
        <v>4.3245894818032777</v>
      </c>
      <c r="J37" s="9">
        <f t="shared" si="8"/>
        <v>6.3942014770980347</v>
      </c>
      <c r="K37" s="11">
        <f t="shared" si="9"/>
        <v>0.63492063492063489</v>
      </c>
      <c r="L37" s="11">
        <f t="shared" si="10"/>
        <v>0.24875621890547267</v>
      </c>
      <c r="M37" s="11">
        <f t="shared" si="11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12"/>
        <v>0</v>
      </c>
      <c r="S37" s="11">
        <f t="shared" si="13"/>
        <v>-0.99837228297595904</v>
      </c>
      <c r="T37" s="11">
        <f t="shared" si="14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2"/>
        <v>0.18632418472097911</v>
      </c>
      <c r="E38" s="9">
        <f t="shared" si="3"/>
        <v>0.28481758730861351</v>
      </c>
      <c r="F38" s="9">
        <f t="shared" si="4"/>
        <v>0.52885822797040716</v>
      </c>
      <c r="G38" s="9">
        <f t="shared" si="5"/>
        <v>1.0917474514882519</v>
      </c>
      <c r="H38" s="9">
        <f t="shared" si="6"/>
        <v>5.3669898059530077</v>
      </c>
      <c r="I38" s="9">
        <f t="shared" si="7"/>
        <v>3.5110191384229799</v>
      </c>
      <c r="J38" s="9">
        <f t="shared" si="8"/>
        <v>1.8908659204144143</v>
      </c>
      <c r="K38" s="11">
        <f t="shared" si="9"/>
        <v>0.2</v>
      </c>
      <c r="L38" s="11">
        <f t="shared" si="10"/>
        <v>0.30303030303030304</v>
      </c>
      <c r="M38" s="11">
        <f t="shared" si="11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12"/>
        <v>0</v>
      </c>
      <c r="S38" s="11">
        <f t="shared" si="13"/>
        <v>-0.94789002557544777</v>
      </c>
      <c r="T38" s="11">
        <f t="shared" si="14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2"/>
        <v>0.32837412644867264</v>
      </c>
      <c r="E39" s="9">
        <f t="shared" si="3"/>
        <v>0.29721674807430754</v>
      </c>
      <c r="F39" s="9">
        <f t="shared" si="4"/>
        <v>0.3744091254770196</v>
      </c>
      <c r="G39" s="9">
        <f t="shared" si="5"/>
        <v>1.0821729741522659</v>
      </c>
      <c r="H39" s="9">
        <f t="shared" si="6"/>
        <v>3.045306921147783</v>
      </c>
      <c r="I39" s="9">
        <f t="shared" si="7"/>
        <v>3.3645479485227017</v>
      </c>
      <c r="J39" s="9">
        <f t="shared" si="8"/>
        <v>2.670875072091099</v>
      </c>
      <c r="K39" s="11">
        <f t="shared" si="9"/>
        <v>0.34602076124567471</v>
      </c>
      <c r="L39" s="11">
        <f t="shared" si="10"/>
        <v>0.31397174254317112</v>
      </c>
      <c r="M39" s="11">
        <f t="shared" si="11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12"/>
        <v>0</v>
      </c>
      <c r="S39" s="11">
        <f t="shared" si="13"/>
        <v>-0.88124870259300769</v>
      </c>
      <c r="T39" s="11">
        <f t="shared" si="14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2"/>
        <v>0.24182314464568924</v>
      </c>
      <c r="E40" s="9">
        <f t="shared" si="3"/>
        <v>0.24971171303459366</v>
      </c>
      <c r="F40" s="9">
        <f t="shared" si="4"/>
        <v>0.5084651423197174</v>
      </c>
      <c r="G40" s="9">
        <f t="shared" si="5"/>
        <v>1.0886296799228765</v>
      </c>
      <c r="H40" s="9">
        <f t="shared" si="6"/>
        <v>4.1352534781778845</v>
      </c>
      <c r="I40" s="9">
        <f t="shared" si="7"/>
        <v>4.0046179165871392</v>
      </c>
      <c r="J40" s="9">
        <f t="shared" si="8"/>
        <v>1.9667031557715136</v>
      </c>
      <c r="K40" s="11">
        <f t="shared" si="9"/>
        <v>0.25773195876288663</v>
      </c>
      <c r="L40" s="11">
        <f t="shared" si="10"/>
        <v>0.26595744680851063</v>
      </c>
      <c r="M40" s="11">
        <f t="shared" si="11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12"/>
        <v>0</v>
      </c>
      <c r="S40" s="11">
        <f t="shared" si="13"/>
        <v>-0.92483788135962031</v>
      </c>
      <c r="T40" s="11">
        <f t="shared" si="14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2"/>
        <v>0.67103607244648877</v>
      </c>
      <c r="E41" s="9">
        <f t="shared" si="3"/>
        <v>0.20597267699767713</v>
      </c>
      <c r="F41" s="9">
        <f t="shared" si="4"/>
        <v>0.12299125055583401</v>
      </c>
      <c r="G41" s="9">
        <f t="shared" si="5"/>
        <v>1.1141655726026023</v>
      </c>
      <c r="H41" s="9">
        <f t="shared" si="6"/>
        <v>1.4902328519451451</v>
      </c>
      <c r="I41" s="9">
        <f t="shared" si="7"/>
        <v>4.8550128812050035</v>
      </c>
      <c r="J41" s="9">
        <f t="shared" si="8"/>
        <v>8.1306596646566547</v>
      </c>
      <c r="K41" s="11">
        <f t="shared" si="9"/>
        <v>0.69444444444444442</v>
      </c>
      <c r="L41" s="11">
        <f t="shared" si="10"/>
        <v>0.22421524663677131</v>
      </c>
      <c r="M41" s="11">
        <f t="shared" si="11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12"/>
        <v>0</v>
      </c>
      <c r="S41" s="11">
        <f t="shared" si="13"/>
        <v>-1.0571301891749871</v>
      </c>
      <c r="T41" s="11">
        <f t="shared" si="14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2"/>
        <v>0.2557515401704929</v>
      </c>
      <c r="E42" s="9">
        <f t="shared" si="3"/>
        <v>0.3048539720865473</v>
      </c>
      <c r="F42" s="9">
        <f t="shared" si="4"/>
        <v>0.43939448774295964</v>
      </c>
      <c r="G42" s="9">
        <f t="shared" si="5"/>
        <v>1.0858376415054509</v>
      </c>
      <c r="H42" s="9">
        <f t="shared" si="6"/>
        <v>3.9100448792346083</v>
      </c>
      <c r="I42" s="9">
        <f t="shared" si="7"/>
        <v>3.2802590471614468</v>
      </c>
      <c r="J42" s="9">
        <f t="shared" si="8"/>
        <v>2.2758592287689043</v>
      </c>
      <c r="K42" s="11">
        <f t="shared" si="9"/>
        <v>0.27173913043478259</v>
      </c>
      <c r="L42" s="11">
        <f t="shared" si="10"/>
        <v>0.32258064516129031</v>
      </c>
      <c r="M42" s="11">
        <f t="shared" si="11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12"/>
        <v>0</v>
      </c>
      <c r="S42" s="11">
        <f t="shared" si="13"/>
        <v>-0.90051263439640772</v>
      </c>
      <c r="T42" s="11">
        <f t="shared" si="14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2"/>
        <v>0.5397122800033286</v>
      </c>
      <c r="E43" s="9">
        <f t="shared" si="3"/>
        <v>0.25025835508428645</v>
      </c>
      <c r="F43" s="9">
        <f t="shared" si="4"/>
        <v>0.21002936491238508</v>
      </c>
      <c r="G43" s="9">
        <f t="shared" si="5"/>
        <v>1.0933834255736312</v>
      </c>
      <c r="H43" s="9">
        <f t="shared" si="6"/>
        <v>1.8528390719474321</v>
      </c>
      <c r="I43" s="9">
        <f t="shared" si="7"/>
        <v>3.9958705860717507</v>
      </c>
      <c r="J43" s="9">
        <f t="shared" si="8"/>
        <v>4.7612389839732918</v>
      </c>
      <c r="K43" s="11">
        <f t="shared" si="9"/>
        <v>0.5617977528089888</v>
      </c>
      <c r="L43" s="11">
        <f t="shared" si="10"/>
        <v>0.26737967914438499</v>
      </c>
      <c r="M43" s="11">
        <f t="shared" si="11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12"/>
        <v>0</v>
      </c>
      <c r="S43" s="11">
        <f t="shared" si="13"/>
        <v>-0.94668529569225512</v>
      </c>
      <c r="T43" s="11">
        <f t="shared" si="14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2"/>
        <v>0.42774440969031957</v>
      </c>
      <c r="E44" s="9">
        <f t="shared" si="3"/>
        <v>0.29987590449466189</v>
      </c>
      <c r="F44" s="9">
        <f t="shared" si="4"/>
        <v>0.2723796858150187</v>
      </c>
      <c r="G44" s="9">
        <f t="shared" si="5"/>
        <v>1.085912903663542</v>
      </c>
      <c r="H44" s="9">
        <f t="shared" si="6"/>
        <v>2.3378446973134839</v>
      </c>
      <c r="I44" s="9">
        <f t="shared" si="7"/>
        <v>3.3347127428766155</v>
      </c>
      <c r="J44" s="9">
        <f t="shared" si="8"/>
        <v>3.6713457430123122</v>
      </c>
      <c r="K44" s="11">
        <f t="shared" si="9"/>
        <v>0.4480286738351254</v>
      </c>
      <c r="L44" s="11">
        <f t="shared" si="10"/>
        <v>0.31746031746031744</v>
      </c>
      <c r="M44" s="11">
        <f t="shared" si="11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12"/>
        <v>0</v>
      </c>
      <c r="S44" s="11">
        <f t="shared" si="13"/>
        <v>-0.89655570370261195</v>
      </c>
      <c r="T44" s="11">
        <f t="shared" si="14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2"/>
        <v>0.50732844690413093</v>
      </c>
      <c r="E45" s="9">
        <f t="shared" si="3"/>
        <v>0.25625140545026487</v>
      </c>
      <c r="F45" s="9">
        <f t="shared" si="4"/>
        <v>0.2364201476456041</v>
      </c>
      <c r="G45" s="9">
        <f t="shared" si="5"/>
        <v>1.0911344439334254</v>
      </c>
      <c r="H45" s="9">
        <f t="shared" si="6"/>
        <v>1.9711096551007488</v>
      </c>
      <c r="I45" s="9">
        <f t="shared" si="7"/>
        <v>3.9024176208629116</v>
      </c>
      <c r="J45" s="9">
        <f t="shared" si="8"/>
        <v>4.2297579540429391</v>
      </c>
      <c r="K45" s="11">
        <f t="shared" si="9"/>
        <v>0.52910052910052918</v>
      </c>
      <c r="L45" s="11">
        <f t="shared" si="10"/>
        <v>0.27322404371584696</v>
      </c>
      <c r="M45" s="11">
        <f t="shared" si="11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12"/>
        <v>0</v>
      </c>
      <c r="S45" s="11">
        <f t="shared" si="13"/>
        <v>-0.92900410759665675</v>
      </c>
      <c r="T45" s="11">
        <f t="shared" si="14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2"/>
        <v>0.45157190143999698</v>
      </c>
      <c r="E46" s="9">
        <f t="shared" si="3"/>
        <v>0.27503306728513716</v>
      </c>
      <c r="F46" s="9">
        <f t="shared" si="4"/>
        <v>0.27339503127486597</v>
      </c>
      <c r="G46" s="9">
        <f t="shared" si="5"/>
        <v>1.0892257998254198</v>
      </c>
      <c r="H46" s="9">
        <f t="shared" si="6"/>
        <v>2.2144867668053432</v>
      </c>
      <c r="I46" s="9">
        <f t="shared" si="7"/>
        <v>3.6359264355775163</v>
      </c>
      <c r="J46" s="9">
        <f t="shared" si="8"/>
        <v>3.6577109515740238</v>
      </c>
      <c r="K46" s="11">
        <f t="shared" si="9"/>
        <v>0.47281323877068554</v>
      </c>
      <c r="L46" s="11">
        <f t="shared" si="10"/>
        <v>0.29239766081871343</v>
      </c>
      <c r="M46" s="11">
        <f t="shared" si="11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12"/>
        <v>0</v>
      </c>
      <c r="S46" s="11">
        <f t="shared" si="13"/>
        <v>-0.90752343764714005</v>
      </c>
      <c r="T46" s="11">
        <f t="shared" si="14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2"/>
        <v>0.68032568201970023</v>
      </c>
      <c r="E47" s="9">
        <f t="shared" si="3"/>
        <v>0.1954239151098843</v>
      </c>
      <c r="F47" s="9">
        <f t="shared" si="4"/>
        <v>0.12425040287041532</v>
      </c>
      <c r="G47" s="9">
        <f t="shared" si="5"/>
        <v>1.1187720067614368</v>
      </c>
      <c r="H47" s="9">
        <f t="shared" si="6"/>
        <v>1.4698842428398036</v>
      </c>
      <c r="I47" s="9">
        <f t="shared" si="7"/>
        <v>5.1170809848820866</v>
      </c>
      <c r="J47" s="9">
        <f t="shared" si="8"/>
        <v>8.0482636425970515</v>
      </c>
      <c r="K47" s="11">
        <f t="shared" si="9"/>
        <v>0.70422535211267612</v>
      </c>
      <c r="L47" s="11">
        <f t="shared" si="10"/>
        <v>0.21367521367521369</v>
      </c>
      <c r="M47" s="11">
        <f t="shared" si="11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12"/>
        <v>0</v>
      </c>
      <c r="S47" s="11">
        <f t="shared" si="13"/>
        <v>-1.0680600742712552</v>
      </c>
      <c r="T47" s="11">
        <f t="shared" si="14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2"/>
        <v>0.41136272288579145</v>
      </c>
      <c r="E48" s="9">
        <f t="shared" si="3"/>
        <v>0.29877805800971458</v>
      </c>
      <c r="F48" s="9">
        <f t="shared" si="4"/>
        <v>0.28985921910449386</v>
      </c>
      <c r="G48" s="9">
        <f t="shared" si="5"/>
        <v>1.0840489581039052</v>
      </c>
      <c r="H48" s="9">
        <f t="shared" si="6"/>
        <v>2.4309446246971547</v>
      </c>
      <c r="I48" s="9">
        <f t="shared" si="7"/>
        <v>3.3469659942949548</v>
      </c>
      <c r="J48" s="9">
        <f t="shared" si="8"/>
        <v>3.4499506453148254</v>
      </c>
      <c r="K48" s="11">
        <f t="shared" si="9"/>
        <v>0.43103448275862072</v>
      </c>
      <c r="L48" s="11">
        <f t="shared" si="10"/>
        <v>0.31595576619273302</v>
      </c>
      <c r="M48" s="11">
        <f t="shared" si="11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12"/>
        <v>0</v>
      </c>
      <c r="S48" s="11">
        <f t="shared" si="13"/>
        <v>-0.88950780258593665</v>
      </c>
      <c r="T48" s="11">
        <f t="shared" si="14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2"/>
        <v>0.46360824216772006</v>
      </c>
      <c r="E49" s="9">
        <f t="shared" si="3"/>
        <v>0.30056783716392155</v>
      </c>
      <c r="F49" s="9">
        <f t="shared" si="4"/>
        <v>0.23582392066835839</v>
      </c>
      <c r="G49" s="9">
        <f t="shared" si="5"/>
        <v>1.0873999771670422</v>
      </c>
      <c r="H49" s="9">
        <f t="shared" si="6"/>
        <v>2.1569935757057332</v>
      </c>
      <c r="I49" s="9">
        <f t="shared" si="7"/>
        <v>3.3270359511374701</v>
      </c>
      <c r="J49" s="9">
        <f t="shared" si="8"/>
        <v>4.2404519319577858</v>
      </c>
      <c r="K49" s="11">
        <f t="shared" si="9"/>
        <v>0.48449612403100772</v>
      </c>
      <c r="L49" s="11">
        <f t="shared" si="10"/>
        <v>0.31847133757961782</v>
      </c>
      <c r="M49" s="11">
        <f t="shared" si="11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12"/>
        <v>0</v>
      </c>
      <c r="S49" s="11">
        <f t="shared" si="13"/>
        <v>-0.91137647795082011</v>
      </c>
      <c r="T49" s="11">
        <f t="shared" si="14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2"/>
        <v>0.36350737004662892</v>
      </c>
      <c r="E50" s="9">
        <f t="shared" si="3"/>
        <v>0.29699500814742869</v>
      </c>
      <c r="F50" s="9">
        <f t="shared" si="4"/>
        <v>0.33949762180594234</v>
      </c>
      <c r="G50" s="9">
        <f t="shared" si="5"/>
        <v>1.0808492964145486</v>
      </c>
      <c r="H50" s="9">
        <f t="shared" si="6"/>
        <v>2.750975860191569</v>
      </c>
      <c r="I50" s="9">
        <f t="shared" si="7"/>
        <v>3.3670599591478614</v>
      </c>
      <c r="J50" s="9">
        <f t="shared" si="8"/>
        <v>2.9455287335461877</v>
      </c>
      <c r="K50" s="11">
        <f t="shared" si="9"/>
        <v>0.38167938931297707</v>
      </c>
      <c r="L50" s="11">
        <f t="shared" si="10"/>
        <v>0.31347962382445144</v>
      </c>
      <c r="M50" s="11">
        <f t="shared" si="11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12"/>
        <v>0</v>
      </c>
      <c r="S50" s="11">
        <f t="shared" si="13"/>
        <v>-0.87847868162429332</v>
      </c>
      <c r="T50" s="11">
        <f t="shared" si="14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2"/>
        <v>0.5086363707605267</v>
      </c>
      <c r="E51" s="9">
        <f t="shared" si="3"/>
        <v>0.26661255903060799</v>
      </c>
      <c r="F51" s="9">
        <f t="shared" si="4"/>
        <v>0.22475107020886523</v>
      </c>
      <c r="G51" s="9">
        <f t="shared" si="5"/>
        <v>1.0915718424803482</v>
      </c>
      <c r="H51" s="9">
        <f t="shared" si="6"/>
        <v>1.9660410805951081</v>
      </c>
      <c r="I51" s="9">
        <f t="shared" si="7"/>
        <v>3.7507610430504768</v>
      </c>
      <c r="J51" s="9">
        <f t="shared" si="8"/>
        <v>4.4493670222379009</v>
      </c>
      <c r="K51" s="11">
        <f t="shared" si="9"/>
        <v>0.5305039787798409</v>
      </c>
      <c r="L51" s="11">
        <f t="shared" si="10"/>
        <v>0.28409090909090912</v>
      </c>
      <c r="M51" s="11">
        <f t="shared" si="11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12"/>
        <v>0</v>
      </c>
      <c r="S51" s="11">
        <f t="shared" si="13"/>
        <v>-0.93154499397794865</v>
      </c>
      <c r="T51" s="11">
        <f t="shared" si="14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2"/>
        <v>0.3747991511632498</v>
      </c>
      <c r="E52" s="9">
        <f t="shared" si="3"/>
        <v>0.29877213912466216</v>
      </c>
      <c r="F52" s="9">
        <f t="shared" si="4"/>
        <v>0.32642870971208804</v>
      </c>
      <c r="G52" s="9">
        <f t="shared" si="5"/>
        <v>1.0831790197675557</v>
      </c>
      <c r="H52" s="9">
        <f t="shared" si="6"/>
        <v>2.6680956904420361</v>
      </c>
      <c r="I52" s="9">
        <f t="shared" si="7"/>
        <v>3.347032300032339</v>
      </c>
      <c r="J52" s="9">
        <f t="shared" si="8"/>
        <v>3.0634560326571938</v>
      </c>
      <c r="K52" s="11">
        <f t="shared" si="9"/>
        <v>0.39370078740157477</v>
      </c>
      <c r="L52" s="11">
        <f t="shared" si="10"/>
        <v>0.31577617784514339</v>
      </c>
      <c r="M52" s="11">
        <f t="shared" si="11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12"/>
        <v>0</v>
      </c>
      <c r="S52" s="11">
        <f t="shared" si="13"/>
        <v>-0.88281083950884054</v>
      </c>
      <c r="T52" s="11">
        <f t="shared" si="14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2"/>
        <v>0.34187639808722625</v>
      </c>
      <c r="E53" s="9">
        <f t="shared" si="3"/>
        <v>0.29898513932210585</v>
      </c>
      <c r="F53" s="9">
        <f t="shared" si="4"/>
        <v>0.3591384625906679</v>
      </c>
      <c r="G53" s="9">
        <f t="shared" si="5"/>
        <v>1.0814796303394436</v>
      </c>
      <c r="H53" s="9">
        <f t="shared" si="6"/>
        <v>2.9250337420042092</v>
      </c>
      <c r="I53" s="9">
        <f t="shared" si="7"/>
        <v>3.3446478385759146</v>
      </c>
      <c r="J53" s="9">
        <f t="shared" si="8"/>
        <v>2.7844413900600817</v>
      </c>
      <c r="K53" s="11">
        <f t="shared" si="9"/>
        <v>0.35971223021582738</v>
      </c>
      <c r="L53" s="11">
        <f t="shared" si="10"/>
        <v>0.31565656565656564</v>
      </c>
      <c r="M53" s="11">
        <f t="shared" si="11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12"/>
        <v>0</v>
      </c>
      <c r="S53" s="11">
        <f t="shared" si="13"/>
        <v>-0.87916354138005126</v>
      </c>
      <c r="T53" s="11">
        <f t="shared" si="14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2"/>
        <v>0.59539633999706976</v>
      </c>
      <c r="E54" s="9">
        <f t="shared" si="3"/>
        <v>0.24057918609133144</v>
      </c>
      <c r="F54" s="9">
        <f t="shared" si="4"/>
        <v>0.16402447391159855</v>
      </c>
      <c r="G54" s="9">
        <f t="shared" si="5"/>
        <v>1.0960540140287631</v>
      </c>
      <c r="H54" s="9">
        <f t="shared" si="6"/>
        <v>1.6795534886978336</v>
      </c>
      <c r="I54" s="9">
        <f t="shared" si="7"/>
        <v>4.1566355604028375</v>
      </c>
      <c r="J54" s="9">
        <f t="shared" si="8"/>
        <v>6.0966511652337489</v>
      </c>
      <c r="K54" s="11">
        <f t="shared" si="9"/>
        <v>0.61728395061728392</v>
      </c>
      <c r="L54" s="11">
        <f t="shared" si="10"/>
        <v>0.25773195876288663</v>
      </c>
      <c r="M54" s="11">
        <f t="shared" si="11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12"/>
        <v>0</v>
      </c>
      <c r="S54" s="11">
        <f t="shared" si="13"/>
        <v>-0.98156819670867546</v>
      </c>
      <c r="T54" s="11">
        <f t="shared" si="14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2"/>
        <v>0.37963403191059764</v>
      </c>
      <c r="E55" s="9">
        <f t="shared" si="3"/>
        <v>0.3096623763281896</v>
      </c>
      <c r="F55" s="9">
        <f t="shared" si="4"/>
        <v>0.31070359176121265</v>
      </c>
      <c r="G55" s="9">
        <f t="shared" si="5"/>
        <v>1.08219589112056</v>
      </c>
      <c r="H55" s="9">
        <f t="shared" si="6"/>
        <v>2.634115795592046</v>
      </c>
      <c r="I55" s="9">
        <f t="shared" si="7"/>
        <v>3.2293235357083536</v>
      </c>
      <c r="J55" s="9">
        <f t="shared" si="8"/>
        <v>3.2185015767971472</v>
      </c>
      <c r="K55" s="11">
        <f t="shared" si="9"/>
        <v>0.39840637450199207</v>
      </c>
      <c r="L55" s="11">
        <f t="shared" si="10"/>
        <v>0.32679738562091504</v>
      </c>
      <c r="M55" s="11">
        <f t="shared" si="11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12"/>
        <v>0</v>
      </c>
      <c r="S55" s="11">
        <f t="shared" si="13"/>
        <v>-0.88132945882921254</v>
      </c>
      <c r="T55" s="11">
        <f t="shared" si="14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2"/>
        <v>0.41823114393620753</v>
      </c>
      <c r="E56" s="9">
        <f t="shared" si="3"/>
        <v>0.28399183832075892</v>
      </c>
      <c r="F56" s="9">
        <f t="shared" si="4"/>
        <v>0.29777701774303361</v>
      </c>
      <c r="G56" s="9">
        <f t="shared" si="5"/>
        <v>1.0867361873681112</v>
      </c>
      <c r="H56" s="9">
        <f t="shared" si="6"/>
        <v>2.3910223198311824</v>
      </c>
      <c r="I56" s="9">
        <f t="shared" si="7"/>
        <v>3.5212279546940173</v>
      </c>
      <c r="J56" s="9">
        <f t="shared" si="8"/>
        <v>3.3582175265888017</v>
      </c>
      <c r="K56" s="11">
        <f t="shared" si="9"/>
        <v>0.43859649122807021</v>
      </c>
      <c r="L56" s="11">
        <f t="shared" si="10"/>
        <v>0.30120481927710846</v>
      </c>
      <c r="M56" s="11">
        <f t="shared" si="11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12"/>
        <v>0</v>
      </c>
      <c r="S56" s="11">
        <f t="shared" si="13"/>
        <v>-0.89540213332273966</v>
      </c>
      <c r="T56" s="11">
        <f t="shared" si="14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2"/>
        <v>0.52236737817273426</v>
      </c>
      <c r="E57" s="9">
        <f t="shared" si="3"/>
        <v>0.25878142723417302</v>
      </c>
      <c r="F57" s="9">
        <f t="shared" si="4"/>
        <v>0.21885119459309274</v>
      </c>
      <c r="G57" s="9">
        <f t="shared" si="5"/>
        <v>1.1016403669125008</v>
      </c>
      <c r="H57" s="9">
        <f t="shared" si="6"/>
        <v>1.9143615045373759</v>
      </c>
      <c r="I57" s="9">
        <f t="shared" si="7"/>
        <v>3.8642649539725022</v>
      </c>
      <c r="J57" s="9">
        <f t="shared" si="8"/>
        <v>4.5693147887965031</v>
      </c>
      <c r="K57" s="11">
        <f t="shared" si="9"/>
        <v>0.54644808743169393</v>
      </c>
      <c r="L57" s="11">
        <f t="shared" si="10"/>
        <v>0.27777777777777779</v>
      </c>
      <c r="M57" s="11">
        <f t="shared" si="11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12"/>
        <v>0</v>
      </c>
      <c r="S57" s="11">
        <f t="shared" si="13"/>
        <v>-0.9539582832755521</v>
      </c>
      <c r="T57" s="11">
        <f t="shared" si="14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2"/>
        <v>0.5331337522127233</v>
      </c>
      <c r="E58" s="9">
        <f t="shared" si="3"/>
        <v>0.23343312389363835</v>
      </c>
      <c r="F58" s="9">
        <f t="shared" si="4"/>
        <v>0.23343312389363835</v>
      </c>
      <c r="G58" s="9">
        <f t="shared" si="5"/>
        <v>1.0946273938050037</v>
      </c>
      <c r="H58" s="9">
        <f t="shared" si="6"/>
        <v>1.8757019150440029</v>
      </c>
      <c r="I58" s="9">
        <f t="shared" si="7"/>
        <v>4.2838821814150112</v>
      </c>
      <c r="J58" s="9">
        <f t="shared" si="8"/>
        <v>4.2838821814150112</v>
      </c>
      <c r="K58" s="11">
        <f t="shared" si="9"/>
        <v>0.55555555555555558</v>
      </c>
      <c r="L58" s="11">
        <f t="shared" si="10"/>
        <v>0.25</v>
      </c>
      <c r="M58" s="11">
        <f t="shared" si="11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12"/>
        <v>0</v>
      </c>
      <c r="S58" s="11">
        <f t="shared" si="13"/>
        <v>-0.94444444444444486</v>
      </c>
      <c r="T58" s="11">
        <f t="shared" si="14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2"/>
        <v>0.24487436157882381</v>
      </c>
      <c r="E59" s="9">
        <f t="shared" si="3"/>
        <v>0.26643025241250695</v>
      </c>
      <c r="F59" s="9">
        <f t="shared" si="4"/>
        <v>0.4886953860086693</v>
      </c>
      <c r="G59" s="9">
        <f t="shared" si="5"/>
        <v>1.1013310101913296</v>
      </c>
      <c r="H59" s="9">
        <f t="shared" si="6"/>
        <v>4.0837268285357231</v>
      </c>
      <c r="I59" s="9">
        <f t="shared" si="7"/>
        <v>3.753327525478324</v>
      </c>
      <c r="J59" s="9">
        <f t="shared" si="8"/>
        <v>2.0462644596817623</v>
      </c>
      <c r="K59" s="11">
        <f t="shared" si="9"/>
        <v>0.26315789473684209</v>
      </c>
      <c r="L59" s="11">
        <f t="shared" si="10"/>
        <v>0.2857142857142857</v>
      </c>
      <c r="M59" s="11">
        <f t="shared" si="11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12"/>
        <v>0</v>
      </c>
      <c r="S59" s="11">
        <f t="shared" si="13"/>
        <v>-0.93984962406015082</v>
      </c>
      <c r="T59" s="11">
        <f t="shared" si="14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2"/>
        <v>0.35211940540326503</v>
      </c>
      <c r="E60" s="9">
        <f t="shared" si="3"/>
        <v>0.29576118919347011</v>
      </c>
      <c r="F60" s="9">
        <f t="shared" si="4"/>
        <v>0.35211940540326503</v>
      </c>
      <c r="G60" s="9">
        <f t="shared" si="5"/>
        <v>1.0823210145980573</v>
      </c>
      <c r="H60" s="9">
        <f t="shared" si="6"/>
        <v>2.8399457248166975</v>
      </c>
      <c r="I60" s="9">
        <f t="shared" si="7"/>
        <v>3.3811062321157257</v>
      </c>
      <c r="J60" s="9">
        <f t="shared" si="8"/>
        <v>2.8399457248166975</v>
      </c>
      <c r="K60" s="11">
        <f t="shared" si="9"/>
        <v>0.37037037037037035</v>
      </c>
      <c r="L60" s="11">
        <f t="shared" si="10"/>
        <v>0.3125</v>
      </c>
      <c r="M60" s="11">
        <f t="shared" si="11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12"/>
        <v>0</v>
      </c>
      <c r="S60" s="11">
        <f t="shared" si="13"/>
        <v>-0.88078011953444457</v>
      </c>
      <c r="T60" s="11">
        <f t="shared" si="14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2"/>
        <v>0.39288675958777447</v>
      </c>
      <c r="E61" s="9">
        <f t="shared" si="3"/>
        <v>0.26600006251897251</v>
      </c>
      <c r="F61" s="9">
        <f t="shared" si="4"/>
        <v>0.34111317789325329</v>
      </c>
      <c r="G61" s="9">
        <f t="shared" si="5"/>
        <v>1.1037590450621413</v>
      </c>
      <c r="H61" s="9">
        <f t="shared" si="6"/>
        <v>2.5452626630869979</v>
      </c>
      <c r="I61" s="9">
        <f t="shared" si="7"/>
        <v>3.7593976126553534</v>
      </c>
      <c r="J61" s="9">
        <f t="shared" si="8"/>
        <v>2.9315783288587469</v>
      </c>
      <c r="K61" s="11">
        <f t="shared" si="9"/>
        <v>0.41666666666666669</v>
      </c>
      <c r="L61" s="11">
        <f t="shared" si="10"/>
        <v>0.2857142857142857</v>
      </c>
      <c r="M61" s="11">
        <f t="shared" si="11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12"/>
        <v>0</v>
      </c>
      <c r="S61" s="11">
        <f t="shared" si="13"/>
        <v>-0.92244897959183592</v>
      </c>
      <c r="T61" s="11">
        <f t="shared" si="14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2"/>
        <v>0.57744803820403845</v>
      </c>
      <c r="E62" s="9">
        <f t="shared" si="3"/>
        <v>0.24083697379705535</v>
      </c>
      <c r="F62" s="9">
        <f t="shared" si="4"/>
        <v>0.18171498799890617</v>
      </c>
      <c r="G62" s="9">
        <f t="shared" si="5"/>
        <v>1.1257808464401675</v>
      </c>
      <c r="H62" s="9">
        <f t="shared" si="6"/>
        <v>1.7317575501861084</v>
      </c>
      <c r="I62" s="9">
        <f t="shared" si="7"/>
        <v>4.1521863700324682</v>
      </c>
      <c r="J62" s="9">
        <f t="shared" si="8"/>
        <v>5.5031233857606701</v>
      </c>
      <c r="K62" s="11">
        <f t="shared" si="9"/>
        <v>0.60606060606060608</v>
      </c>
      <c r="L62" s="11">
        <f t="shared" si="10"/>
        <v>0.26315789473684209</v>
      </c>
      <c r="M62" s="11">
        <f t="shared" si="11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12"/>
        <v>0</v>
      </c>
      <c r="S62" s="11">
        <f t="shared" si="13"/>
        <v>-1.0233516483516487</v>
      </c>
      <c r="T62" s="11">
        <f t="shared" si="14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2"/>
        <v>0.42183804602589786</v>
      </c>
      <c r="E63" s="9">
        <f t="shared" si="3"/>
        <v>0.27536756208842139</v>
      </c>
      <c r="F63" s="9">
        <f t="shared" si="4"/>
        <v>0.30279439188568075</v>
      </c>
      <c r="G63" s="9">
        <f t="shared" si="5"/>
        <v>1.0964624161730678</v>
      </c>
      <c r="H63" s="9">
        <f t="shared" si="6"/>
        <v>2.3705780202163345</v>
      </c>
      <c r="I63" s="9">
        <f t="shared" si="7"/>
        <v>3.6315097988153626</v>
      </c>
      <c r="J63" s="9">
        <f t="shared" si="8"/>
        <v>3.302571073963442</v>
      </c>
      <c r="K63" s="11">
        <f t="shared" si="9"/>
        <v>0.44444444444444442</v>
      </c>
      <c r="L63" s="11">
        <f t="shared" si="10"/>
        <v>0.29411764705882354</v>
      </c>
      <c r="M63" s="11">
        <f t="shared" si="11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12"/>
        <v>0</v>
      </c>
      <c r="S63" s="11">
        <f t="shared" si="13"/>
        <v>-0.91269841269841268</v>
      </c>
      <c r="T63" s="11">
        <f t="shared" si="14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2"/>
        <v>0.37717519683768824</v>
      </c>
      <c r="E64" s="9">
        <f t="shared" si="3"/>
        <v>0.27456984939532048</v>
      </c>
      <c r="F64" s="9">
        <f t="shared" si="4"/>
        <v>0.34825495376699134</v>
      </c>
      <c r="G64" s="9">
        <f t="shared" si="5"/>
        <v>1.1008585371540844</v>
      </c>
      <c r="H64" s="9">
        <f t="shared" si="6"/>
        <v>2.6512878057311262</v>
      </c>
      <c r="I64" s="9">
        <f t="shared" si="7"/>
        <v>3.6420604891698027</v>
      </c>
      <c r="J64" s="9">
        <f t="shared" si="8"/>
        <v>2.8714595131619434</v>
      </c>
      <c r="K64" s="11">
        <f t="shared" si="9"/>
        <v>0.4</v>
      </c>
      <c r="L64" s="11">
        <f t="shared" si="10"/>
        <v>0.29411764705882354</v>
      </c>
      <c r="M64" s="11">
        <f t="shared" si="11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12"/>
        <v>0</v>
      </c>
      <c r="S64" s="11">
        <f t="shared" si="13"/>
        <v>-0.91503267973856228</v>
      </c>
      <c r="T64" s="11">
        <f t="shared" si="14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2"/>
        <v>0.52665805513644592</v>
      </c>
      <c r="E65" s="9">
        <f t="shared" si="3"/>
        <v>0.22881360019097258</v>
      </c>
      <c r="F65" s="9">
        <f t="shared" si="4"/>
        <v>0.24452834467258167</v>
      </c>
      <c r="G65" s="9">
        <f t="shared" si="5"/>
        <v>1.123456529922725</v>
      </c>
      <c r="H65" s="9">
        <f t="shared" si="6"/>
        <v>1.8987652239381798</v>
      </c>
      <c r="I65" s="9">
        <f t="shared" si="7"/>
        <v>4.3703695897681749</v>
      </c>
      <c r="J65" s="9">
        <f t="shared" si="8"/>
        <v>4.089505457287494</v>
      </c>
      <c r="K65" s="11">
        <f t="shared" si="9"/>
        <v>0.55555555555555558</v>
      </c>
      <c r="L65" s="11">
        <f t="shared" si="10"/>
        <v>0.25</v>
      </c>
      <c r="M65" s="11">
        <f t="shared" si="11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12"/>
        <v>0</v>
      </c>
      <c r="S65" s="11">
        <f t="shared" si="13"/>
        <v>-0.99242424242424232</v>
      </c>
      <c r="T65" s="11">
        <f t="shared" si="14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2"/>
        <v>0.45261822961912729</v>
      </c>
      <c r="E66" s="9">
        <f t="shared" si="3"/>
        <v>0.26390990886000582</v>
      </c>
      <c r="F66" s="9">
        <f t="shared" si="4"/>
        <v>0.28347186152086701</v>
      </c>
      <c r="G66" s="9">
        <f t="shared" si="5"/>
        <v>1.089520257475769</v>
      </c>
      <c r="H66" s="9">
        <f t="shared" si="6"/>
        <v>2.2093674857981034</v>
      </c>
      <c r="I66" s="9">
        <f t="shared" si="7"/>
        <v>3.7891718591379684</v>
      </c>
      <c r="J66" s="9">
        <f t="shared" si="8"/>
        <v>3.5276869973437832</v>
      </c>
      <c r="K66" s="11">
        <f t="shared" si="9"/>
        <v>0.47393364928909953</v>
      </c>
      <c r="L66" s="11">
        <f t="shared" si="10"/>
        <v>0.2808988764044944</v>
      </c>
      <c r="M66" s="11">
        <f t="shared" si="11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12"/>
        <v>0</v>
      </c>
      <c r="S66" s="11">
        <f t="shared" si="13"/>
        <v>-0.90860661307859569</v>
      </c>
      <c r="T66" s="11">
        <f t="shared" si="14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2"/>
        <v>0.29814568511091988</v>
      </c>
      <c r="E67" s="9">
        <f t="shared" si="3"/>
        <v>0.27657714483305518</v>
      </c>
      <c r="F67" s="9">
        <f t="shared" si="4"/>
        <v>0.42527717005602506</v>
      </c>
      <c r="G67" s="9">
        <f t="shared" si="5"/>
        <v>1.0898448960229075</v>
      </c>
      <c r="H67" s="9">
        <f t="shared" si="6"/>
        <v>3.35406497540948</v>
      </c>
      <c r="I67" s="9">
        <f t="shared" si="7"/>
        <v>3.6156277504549781</v>
      </c>
      <c r="J67" s="9">
        <f t="shared" si="8"/>
        <v>2.3514076710684053</v>
      </c>
      <c r="K67" s="11">
        <f t="shared" si="9"/>
        <v>0.31645569620253161</v>
      </c>
      <c r="L67" s="11">
        <f t="shared" si="10"/>
        <v>0.29411764705882354</v>
      </c>
      <c r="M67" s="11">
        <f t="shared" si="11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12"/>
        <v>0</v>
      </c>
      <c r="S67" s="11">
        <f t="shared" si="13"/>
        <v>-0.90227996814018274</v>
      </c>
      <c r="T67" s="11">
        <f t="shared" si="14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15">(K68/(AR68+K68-(AR68*K68)))</f>
        <v>0.49008260918485808</v>
      </c>
      <c r="E68" s="9">
        <f t="shared" ref="E68:E131" si="16">(L68/(AR68+L68-(AR68*L68)))</f>
        <v>0.28702149828756895</v>
      </c>
      <c r="F68" s="9">
        <f t="shared" ref="F68:F131" si="17">(M68/(AR68+M68-(AR68*M68)))</f>
        <v>0.22289589252757291</v>
      </c>
      <c r="G68" s="9">
        <f t="shared" ref="G68:G131" si="18">AR68</f>
        <v>1.0894998146055686</v>
      </c>
      <c r="H68" s="9">
        <f t="shared" ref="H68:H131" si="19">IF(A68="","",1/D68)</f>
        <v>2.0404723229483177</v>
      </c>
      <c r="I68" s="9">
        <f t="shared" ref="I68:I131" si="20">IF(B68="","",1/E68)</f>
        <v>3.4840595773006964</v>
      </c>
      <c r="J68" s="9">
        <f t="shared" ref="J68:J131" si="21">IF(C68="","",1/F68)</f>
        <v>4.4863994067378199</v>
      </c>
      <c r="K68" s="11">
        <f t="shared" ref="K68:K131" si="22">1/A68</f>
        <v>0.51150895140664965</v>
      </c>
      <c r="L68" s="11">
        <f t="shared" ref="L68:L131" si="23">1/B68</f>
        <v>0.3048780487804878</v>
      </c>
      <c r="M68" s="11">
        <f t="shared" ref="M68:M131" si="24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25">O68/N68</f>
        <v>0</v>
      </c>
      <c r="S68" s="11">
        <f t="shared" ref="S68:S131" si="26">P68/N68</f>
        <v>-0.92354987599889793</v>
      </c>
      <c r="T68" s="11">
        <f t="shared" ref="T68:T131" si="27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15"/>
        <v>0.31944604538676191</v>
      </c>
      <c r="E69" s="9">
        <f t="shared" si="16"/>
        <v>0.32689944584442687</v>
      </c>
      <c r="F69" s="9">
        <f t="shared" si="17"/>
        <v>0.35365450876881094</v>
      </c>
      <c r="G69" s="9">
        <f t="shared" si="18"/>
        <v>1.0814310122121222</v>
      </c>
      <c r="H69" s="9">
        <f t="shared" si="19"/>
        <v>3.1304190940578813</v>
      </c>
      <c r="I69" s="9">
        <f t="shared" si="20"/>
        <v>3.0590446472518806</v>
      </c>
      <c r="J69" s="9">
        <f t="shared" si="21"/>
        <v>2.827618410638487</v>
      </c>
      <c r="K69" s="11">
        <f t="shared" si="22"/>
        <v>0.33670033670033667</v>
      </c>
      <c r="L69" s="11">
        <f t="shared" si="23"/>
        <v>0.34435261707988984</v>
      </c>
      <c r="M69" s="11">
        <f t="shared" si="24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25"/>
        <v>0</v>
      </c>
      <c r="S69" s="11">
        <f t="shared" si="26"/>
        <v>-0.87774274098550076</v>
      </c>
      <c r="T69" s="11">
        <f t="shared" si="27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15"/>
        <v>0.37075792293993315</v>
      </c>
      <c r="E70" s="9">
        <f t="shared" si="16"/>
        <v>0.32344199373019911</v>
      </c>
      <c r="F70" s="9">
        <f t="shared" si="17"/>
        <v>0.3058000833298678</v>
      </c>
      <c r="G70" s="9">
        <f t="shared" si="18"/>
        <v>1.081004901277121</v>
      </c>
      <c r="H70" s="9">
        <f t="shared" si="19"/>
        <v>2.6971776950050801</v>
      </c>
      <c r="I70" s="9">
        <f t="shared" si="20"/>
        <v>3.0917444839712291</v>
      </c>
      <c r="J70" s="9">
        <f t="shared" si="21"/>
        <v>3.2701102926819541</v>
      </c>
      <c r="K70" s="11">
        <f t="shared" si="22"/>
        <v>0.38910505836575876</v>
      </c>
      <c r="L70" s="11">
        <f t="shared" si="23"/>
        <v>0.34071550255536626</v>
      </c>
      <c r="M70" s="11">
        <f t="shared" si="24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25"/>
        <v>0</v>
      </c>
      <c r="S70" s="11">
        <f t="shared" si="26"/>
        <v>-0.8785686463067589</v>
      </c>
      <c r="T70" s="11">
        <f t="shared" si="27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15"/>
        <v>0.41321004140534556</v>
      </c>
      <c r="E71" s="9">
        <f t="shared" si="16"/>
        <v>0.31244367268378659</v>
      </c>
      <c r="F71" s="9">
        <f t="shared" si="17"/>
        <v>0.27434628591086779</v>
      </c>
      <c r="G71" s="9">
        <f t="shared" si="18"/>
        <v>1.0840280274394001</v>
      </c>
      <c r="H71" s="9">
        <f t="shared" si="19"/>
        <v>2.4200767159456142</v>
      </c>
      <c r="I71" s="9">
        <f t="shared" si="20"/>
        <v>3.2005768957019827</v>
      </c>
      <c r="J71" s="9">
        <f t="shared" si="21"/>
        <v>3.645028386952136</v>
      </c>
      <c r="K71" s="11">
        <f t="shared" si="22"/>
        <v>0.4329004329004329</v>
      </c>
      <c r="L71" s="11">
        <f t="shared" si="23"/>
        <v>0.33003300330033003</v>
      </c>
      <c r="M71" s="11">
        <f t="shared" si="24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25"/>
        <v>0</v>
      </c>
      <c r="S71" s="11">
        <f t="shared" si="26"/>
        <v>-0.89078045313292764</v>
      </c>
      <c r="T71" s="11">
        <f t="shared" si="27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15"/>
        <v>0.27614577533731333</v>
      </c>
      <c r="E72" s="9">
        <f t="shared" si="16"/>
        <v>0.32817069437584889</v>
      </c>
      <c r="F72" s="9">
        <f t="shared" si="17"/>
        <v>0.39568353028683789</v>
      </c>
      <c r="G72" s="9">
        <f t="shared" si="18"/>
        <v>1.0831717979786166</v>
      </c>
      <c r="H72" s="9">
        <f t="shared" si="19"/>
        <v>3.6212757511082523</v>
      </c>
      <c r="I72" s="9">
        <f t="shared" si="20"/>
        <v>3.0471946981795859</v>
      </c>
      <c r="J72" s="9">
        <f t="shared" si="21"/>
        <v>2.5272722351498498</v>
      </c>
      <c r="K72" s="11">
        <f t="shared" si="22"/>
        <v>0.29239766081871343</v>
      </c>
      <c r="L72" s="11">
        <f t="shared" si="23"/>
        <v>0.34602076124567471</v>
      </c>
      <c r="M72" s="11">
        <f t="shared" si="24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25"/>
        <v>0</v>
      </c>
      <c r="S72" s="11">
        <f t="shared" si="26"/>
        <v>-0.88695124156117011</v>
      </c>
      <c r="T72" s="11">
        <f t="shared" si="27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15"/>
        <v>0.5428453121289829</v>
      </c>
      <c r="E73" s="9">
        <f t="shared" si="16"/>
        <v>0.2844546169508092</v>
      </c>
      <c r="F73" s="9">
        <f t="shared" si="17"/>
        <v>0.17270007092020792</v>
      </c>
      <c r="G73" s="9">
        <f t="shared" si="18"/>
        <v>1.093695337474718</v>
      </c>
      <c r="H73" s="9">
        <f t="shared" si="19"/>
        <v>1.842145409855533</v>
      </c>
      <c r="I73" s="9">
        <f t="shared" si="20"/>
        <v>3.5154992761918509</v>
      </c>
      <c r="J73" s="9">
        <f t="shared" si="21"/>
        <v>5.7903855781392641</v>
      </c>
      <c r="K73" s="11">
        <f t="shared" si="22"/>
        <v>0.56497175141242939</v>
      </c>
      <c r="L73" s="11">
        <f t="shared" si="23"/>
        <v>0.30303030303030304</v>
      </c>
      <c r="M73" s="11">
        <f t="shared" si="24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25"/>
        <v>0</v>
      </c>
      <c r="S73" s="11">
        <f t="shared" si="26"/>
        <v>-0.96042532016325932</v>
      </c>
      <c r="T73" s="11">
        <f t="shared" si="27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15"/>
        <v>0.18809446502895152</v>
      </c>
      <c r="E74" s="9">
        <f t="shared" si="16"/>
        <v>0.24453114956143138</v>
      </c>
      <c r="F74" s="9">
        <f t="shared" si="17"/>
        <v>0.56737438540961704</v>
      </c>
      <c r="G74" s="9">
        <f t="shared" si="18"/>
        <v>1.0955526768476931</v>
      </c>
      <c r="H74" s="9">
        <f t="shared" si="19"/>
        <v>5.316477546779911</v>
      </c>
      <c r="I74" s="9">
        <f t="shared" si="20"/>
        <v>4.0894585487104944</v>
      </c>
      <c r="J74" s="9">
        <f t="shared" si="21"/>
        <v>1.762504663085994</v>
      </c>
      <c r="K74" s="11">
        <f t="shared" si="22"/>
        <v>0.20242914979757085</v>
      </c>
      <c r="L74" s="11">
        <f t="shared" si="23"/>
        <v>0.26178010471204188</v>
      </c>
      <c r="M74" s="11">
        <f t="shared" si="24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25"/>
        <v>0</v>
      </c>
      <c r="S74" s="11">
        <f t="shared" si="26"/>
        <v>-0.96416492765245732</v>
      </c>
      <c r="T74" s="11">
        <f t="shared" si="27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15"/>
        <v>0.6672822738276587</v>
      </c>
      <c r="E75" s="9">
        <f t="shared" si="16"/>
        <v>0.20152279840833601</v>
      </c>
      <c r="F75" s="9">
        <f t="shared" si="17"/>
        <v>0.13119492776400549</v>
      </c>
      <c r="G75" s="9">
        <f t="shared" si="18"/>
        <v>1.1129825038814347</v>
      </c>
      <c r="H75" s="9">
        <f t="shared" si="19"/>
        <v>1.4986161617388827</v>
      </c>
      <c r="I75" s="9">
        <f t="shared" si="20"/>
        <v>4.9622177138179069</v>
      </c>
      <c r="J75" s="9">
        <f t="shared" si="21"/>
        <v>7.6222458980945378</v>
      </c>
      <c r="K75" s="11">
        <f t="shared" si="22"/>
        <v>0.69060773480662985</v>
      </c>
      <c r="L75" s="11">
        <f t="shared" si="23"/>
        <v>0.2192982456140351</v>
      </c>
      <c r="M75" s="11">
        <f t="shared" si="24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25"/>
        <v>0</v>
      </c>
      <c r="S75" s="11">
        <f t="shared" si="26"/>
        <v>-1.0493663757637879</v>
      </c>
      <c r="T75" s="11">
        <f t="shared" si="27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15"/>
        <v>0.52008915583398296</v>
      </c>
      <c r="E76" s="9">
        <f t="shared" si="16"/>
        <v>0.25187245930696467</v>
      </c>
      <c r="F76" s="9">
        <f t="shared" si="17"/>
        <v>0.2280383848590524</v>
      </c>
      <c r="G76" s="9">
        <f t="shared" si="18"/>
        <v>1.0920085932279981</v>
      </c>
      <c r="H76" s="9">
        <f t="shared" si="19"/>
        <v>1.9227472612776584</v>
      </c>
      <c r="I76" s="9">
        <f t="shared" si="20"/>
        <v>3.9702633735801554</v>
      </c>
      <c r="J76" s="9">
        <f t="shared" si="21"/>
        <v>4.3852266390067935</v>
      </c>
      <c r="K76" s="11">
        <f t="shared" si="22"/>
        <v>0.5420054200542006</v>
      </c>
      <c r="L76" s="11">
        <f t="shared" si="23"/>
        <v>0.26881720430107525</v>
      </c>
      <c r="M76" s="11">
        <f t="shared" si="24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25"/>
        <v>0</v>
      </c>
      <c r="S76" s="11">
        <f t="shared" si="26"/>
        <v>-0.93543334493560759</v>
      </c>
      <c r="T76" s="11">
        <f t="shared" si="27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15"/>
        <v>0.76129092695404432</v>
      </c>
      <c r="E77" s="9">
        <f t="shared" si="16"/>
        <v>0.14314112250537914</v>
      </c>
      <c r="F77" s="9">
        <f t="shared" si="17"/>
        <v>9.5567950540576638E-2</v>
      </c>
      <c r="G77" s="9">
        <f t="shared" si="18"/>
        <v>1.1402119244576054</v>
      </c>
      <c r="H77" s="9">
        <f t="shared" si="19"/>
        <v>1.3135582792258411</v>
      </c>
      <c r="I77" s="9">
        <f t="shared" si="20"/>
        <v>6.986112603402427</v>
      </c>
      <c r="J77" s="9">
        <f t="shared" si="21"/>
        <v>10.463758972998127</v>
      </c>
      <c r="K77" s="11">
        <f t="shared" si="22"/>
        <v>0.78431372549019618</v>
      </c>
      <c r="L77" s="11">
        <f t="shared" si="23"/>
        <v>0.16</v>
      </c>
      <c r="M77" s="11">
        <f t="shared" si="24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25"/>
        <v>0</v>
      </c>
      <c r="S77" s="11">
        <f t="shared" si="26"/>
        <v>-1.1537057320189856</v>
      </c>
      <c r="T77" s="11">
        <f t="shared" si="27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15"/>
        <v>0.60025751620064427</v>
      </c>
      <c r="E78" s="9">
        <f t="shared" si="16"/>
        <v>0.25458340698609844</v>
      </c>
      <c r="F78" s="9">
        <f t="shared" si="17"/>
        <v>0.14515907681325715</v>
      </c>
      <c r="G78" s="9">
        <f t="shared" si="18"/>
        <v>1.1007465301940416</v>
      </c>
      <c r="H78" s="9">
        <f t="shared" si="19"/>
        <v>1.6659516507673955</v>
      </c>
      <c r="I78" s="9">
        <f t="shared" si="20"/>
        <v>3.9279857703161509</v>
      </c>
      <c r="J78" s="9">
        <f t="shared" si="21"/>
        <v>6.8889939365381219</v>
      </c>
      <c r="K78" s="11">
        <f t="shared" si="22"/>
        <v>0.62305295950155759</v>
      </c>
      <c r="L78" s="11">
        <f t="shared" si="23"/>
        <v>0.27322404371584696</v>
      </c>
      <c r="M78" s="11">
        <f t="shared" si="24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25"/>
        <v>0</v>
      </c>
      <c r="S78" s="11">
        <f t="shared" si="26"/>
        <v>-1.00060919271222</v>
      </c>
      <c r="T78" s="11">
        <f t="shared" si="27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15"/>
        <v>0.40096703912479198</v>
      </c>
      <c r="E79" s="9">
        <f t="shared" si="16"/>
        <v>0.3194345282409653</v>
      </c>
      <c r="F79" s="9">
        <f t="shared" si="17"/>
        <v>0.27959843263424283</v>
      </c>
      <c r="G79" s="9">
        <f t="shared" si="18"/>
        <v>1.0825873783894098</v>
      </c>
      <c r="H79" s="9">
        <f t="shared" si="19"/>
        <v>2.4939705821773854</v>
      </c>
      <c r="I79" s="9">
        <f t="shared" si="20"/>
        <v>3.1305319606703583</v>
      </c>
      <c r="J79" s="9">
        <f t="shared" si="21"/>
        <v>3.5765579605667952</v>
      </c>
      <c r="K79" s="11">
        <f t="shared" si="22"/>
        <v>0.42016806722689076</v>
      </c>
      <c r="L79" s="11">
        <f t="shared" si="23"/>
        <v>0.33692722371967654</v>
      </c>
      <c r="M79" s="11">
        <f t="shared" si="24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25"/>
        <v>0</v>
      </c>
      <c r="S79" s="11">
        <f t="shared" si="26"/>
        <v>-0.88617985193370363</v>
      </c>
      <c r="T79" s="11">
        <f t="shared" si="27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15"/>
        <v>0.37063584999862165</v>
      </c>
      <c r="E80" s="9">
        <f t="shared" si="16"/>
        <v>0.32164032286802247</v>
      </c>
      <c r="F80" s="9">
        <f t="shared" si="17"/>
        <v>0.30772382713335583</v>
      </c>
      <c r="G80" s="9">
        <f t="shared" si="18"/>
        <v>1.0815707259637382</v>
      </c>
      <c r="H80" s="9">
        <f t="shared" si="19"/>
        <v>2.6980660397630691</v>
      </c>
      <c r="I80" s="9">
        <f t="shared" si="20"/>
        <v>3.1090629156292895</v>
      </c>
      <c r="J80" s="9">
        <f t="shared" si="21"/>
        <v>3.2496671100045753</v>
      </c>
      <c r="K80" s="11">
        <f t="shared" si="22"/>
        <v>0.38910505836575876</v>
      </c>
      <c r="L80" s="11">
        <f t="shared" si="23"/>
        <v>0.33898305084745761</v>
      </c>
      <c r="M80" s="11">
        <f t="shared" si="24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25"/>
        <v>0</v>
      </c>
      <c r="S80" s="11">
        <f t="shared" si="26"/>
        <v>-0.87940803276423074</v>
      </c>
      <c r="T80" s="11">
        <f t="shared" si="27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15"/>
        <v>0.51779715225117207</v>
      </c>
      <c r="E81" s="9">
        <f t="shared" si="16"/>
        <v>0.26245944283550615</v>
      </c>
      <c r="F81" s="9">
        <f t="shared" si="17"/>
        <v>0.21974340491332167</v>
      </c>
      <c r="G81" s="9">
        <f t="shared" si="18"/>
        <v>1.0891908857272812</v>
      </c>
      <c r="H81" s="9">
        <f t="shared" si="19"/>
        <v>1.9312582072968256</v>
      </c>
      <c r="I81" s="9">
        <f t="shared" si="20"/>
        <v>3.8101124851763863</v>
      </c>
      <c r="J81" s="9">
        <f t="shared" si="21"/>
        <v>4.5507622874709366</v>
      </c>
      <c r="K81" s="11">
        <f t="shared" si="22"/>
        <v>0.53908355795148244</v>
      </c>
      <c r="L81" s="11">
        <f t="shared" si="23"/>
        <v>0.27932960893854747</v>
      </c>
      <c r="M81" s="11">
        <f t="shared" si="24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25"/>
        <v>0</v>
      </c>
      <c r="S81" s="11">
        <f t="shared" si="26"/>
        <v>-0.93099459703299858</v>
      </c>
      <c r="T81" s="11">
        <f t="shared" si="27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15"/>
        <v>0.25125761899561599</v>
      </c>
      <c r="E82" s="9">
        <f t="shared" si="16"/>
        <v>0.24199946716546403</v>
      </c>
      <c r="F82" s="9">
        <f t="shared" si="17"/>
        <v>0.5067429138389199</v>
      </c>
      <c r="G82" s="9">
        <f t="shared" si="18"/>
        <v>1.0875835080929339</v>
      </c>
      <c r="H82" s="9">
        <f t="shared" si="19"/>
        <v>3.97997881217464</v>
      </c>
      <c r="I82" s="9">
        <f t="shared" si="20"/>
        <v>4.1322405033076492</v>
      </c>
      <c r="J82" s="9">
        <f t="shared" si="21"/>
        <v>1.9733872397431755</v>
      </c>
      <c r="K82" s="11">
        <f t="shared" si="22"/>
        <v>0.26737967914438499</v>
      </c>
      <c r="L82" s="11">
        <f t="shared" si="23"/>
        <v>0.25773195876288663</v>
      </c>
      <c r="M82" s="11">
        <f t="shared" si="24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25"/>
        <v>0</v>
      </c>
      <c r="S82" s="11">
        <f t="shared" si="26"/>
        <v>-0.92246167996484052</v>
      </c>
      <c r="T82" s="11">
        <f t="shared" si="27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15"/>
        <v>0.28896576353192327</v>
      </c>
      <c r="E83" s="9">
        <f t="shared" si="16"/>
        <v>0.27213962521640539</v>
      </c>
      <c r="F83" s="9">
        <f t="shared" si="17"/>
        <v>0.43889461125167128</v>
      </c>
      <c r="G83" s="9">
        <f t="shared" si="18"/>
        <v>1.069833728483752</v>
      </c>
      <c r="H83" s="9">
        <f t="shared" si="19"/>
        <v>3.4606175755126292</v>
      </c>
      <c r="I83" s="9">
        <f t="shared" si="20"/>
        <v>3.6745843212093798</v>
      </c>
      <c r="J83" s="9">
        <f t="shared" si="21"/>
        <v>2.2784513055380833</v>
      </c>
      <c r="K83" s="11">
        <f t="shared" si="22"/>
        <v>0.30303030303030304</v>
      </c>
      <c r="L83" s="11">
        <f t="shared" si="23"/>
        <v>0.2857142857142857</v>
      </c>
      <c r="M83" s="11">
        <f t="shared" si="24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25"/>
        <v>0</v>
      </c>
      <c r="S83" s="11">
        <f t="shared" si="26"/>
        <v>-0.87247589594324204</v>
      </c>
      <c r="T83" s="11">
        <f t="shared" si="27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15"/>
        <v>0.39333095622609288</v>
      </c>
      <c r="E84" s="9">
        <f t="shared" si="16"/>
        <v>0.30154193646967797</v>
      </c>
      <c r="F84" s="9">
        <f t="shared" si="17"/>
        <v>0.30512710730422909</v>
      </c>
      <c r="G84" s="9">
        <f t="shared" si="18"/>
        <v>1.0823777166747102</v>
      </c>
      <c r="H84" s="9">
        <f t="shared" si="19"/>
        <v>2.5423882462614618</v>
      </c>
      <c r="I84" s="9">
        <f t="shared" si="20"/>
        <v>3.3162883136838799</v>
      </c>
      <c r="J84" s="9">
        <f t="shared" si="21"/>
        <v>3.2773227158835909</v>
      </c>
      <c r="K84" s="11">
        <f t="shared" si="22"/>
        <v>0.41237113402061859</v>
      </c>
      <c r="L84" s="11">
        <f t="shared" si="23"/>
        <v>0.31847133757961782</v>
      </c>
      <c r="M84" s="11">
        <f t="shared" si="24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25"/>
        <v>0</v>
      </c>
      <c r="S84" s="11">
        <f t="shared" si="26"/>
        <v>-0.88355193801639254</v>
      </c>
      <c r="T84" s="11">
        <f t="shared" si="27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15"/>
        <v>0.43391646663506184</v>
      </c>
      <c r="E85" s="9">
        <f t="shared" si="16"/>
        <v>0.28391271038864357</v>
      </c>
      <c r="F85" s="9">
        <f t="shared" si="17"/>
        <v>0.28217082297629442</v>
      </c>
      <c r="G85" s="9">
        <f t="shared" si="18"/>
        <v>1.0871591978574551</v>
      </c>
      <c r="H85" s="9">
        <f t="shared" si="19"/>
        <v>2.3045910374289464</v>
      </c>
      <c r="I85" s="9">
        <f t="shared" si="20"/>
        <v>3.522209339029295</v>
      </c>
      <c r="J85" s="9">
        <f t="shared" si="21"/>
        <v>3.5439525229864444</v>
      </c>
      <c r="K85" s="11">
        <f t="shared" si="22"/>
        <v>0.45454545454545453</v>
      </c>
      <c r="L85" s="11">
        <f t="shared" si="23"/>
        <v>0.30120481927710846</v>
      </c>
      <c r="M85" s="11">
        <f t="shared" si="24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25"/>
        <v>0</v>
      </c>
      <c r="S85" s="11">
        <f t="shared" si="26"/>
        <v>-0.89952352883387421</v>
      </c>
      <c r="T85" s="11">
        <f t="shared" si="27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15"/>
        <v>0.17419620009371523</v>
      </c>
      <c r="E86" s="9">
        <f t="shared" si="16"/>
        <v>0.20962281360524754</v>
      </c>
      <c r="F86" s="9">
        <f t="shared" si="17"/>
        <v>0.61618098630103757</v>
      </c>
      <c r="G86" s="9">
        <f t="shared" si="18"/>
        <v>1.10247752375611</v>
      </c>
      <c r="H86" s="9">
        <f t="shared" si="19"/>
        <v>5.7406533521512717</v>
      </c>
      <c r="I86" s="9">
        <f t="shared" si="20"/>
        <v>4.7704731312458959</v>
      </c>
      <c r="J86" s="9">
        <f t="shared" si="21"/>
        <v>1.622899800922202</v>
      </c>
      <c r="K86" s="11">
        <f t="shared" si="22"/>
        <v>0.18867924528301888</v>
      </c>
      <c r="L86" s="11">
        <f t="shared" si="23"/>
        <v>0.22624434389140272</v>
      </c>
      <c r="M86" s="11">
        <f t="shared" si="24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25"/>
        <v>0</v>
      </c>
      <c r="S86" s="11">
        <f t="shared" si="26"/>
        <v>-0.99712476636469982</v>
      </c>
      <c r="T86" s="11">
        <f t="shared" si="27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15"/>
        <v>0.44177619714859423</v>
      </c>
      <c r="E87" s="9">
        <f t="shared" si="16"/>
        <v>0.26478540419000562</v>
      </c>
      <c r="F87" s="9">
        <f t="shared" si="17"/>
        <v>0.29343839866140048</v>
      </c>
      <c r="G87" s="9">
        <f t="shared" si="18"/>
        <v>1.0846262556156381</v>
      </c>
      <c r="H87" s="9">
        <f t="shared" si="19"/>
        <v>2.2635895877922181</v>
      </c>
      <c r="I87" s="9">
        <f t="shared" si="20"/>
        <v>3.7766432143760333</v>
      </c>
      <c r="J87" s="9">
        <f t="shared" si="21"/>
        <v>3.4078702874667171</v>
      </c>
      <c r="K87" s="11">
        <f t="shared" si="22"/>
        <v>0.46189376443418012</v>
      </c>
      <c r="L87" s="11">
        <f t="shared" si="23"/>
        <v>0.2808988764044944</v>
      </c>
      <c r="M87" s="11">
        <f t="shared" si="24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25"/>
        <v>0</v>
      </c>
      <c r="S87" s="11">
        <f t="shared" si="26"/>
        <v>-0.89791038355952468</v>
      </c>
      <c r="T87" s="11">
        <f t="shared" si="27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15"/>
        <v>0.61184794993696834</v>
      </c>
      <c r="E88" s="9">
        <f t="shared" si="16"/>
        <v>0.22522429575930181</v>
      </c>
      <c r="F88" s="9">
        <f t="shared" si="17"/>
        <v>0.16292775430372974</v>
      </c>
      <c r="G88" s="9">
        <f t="shared" si="18"/>
        <v>1.1168890659724169</v>
      </c>
      <c r="H88" s="9">
        <f t="shared" si="19"/>
        <v>1.634392989472333</v>
      </c>
      <c r="I88" s="9">
        <f t="shared" si="20"/>
        <v>4.4400183231950443</v>
      </c>
      <c r="J88" s="9">
        <f t="shared" si="21"/>
        <v>6.1376897034731179</v>
      </c>
      <c r="K88" s="11">
        <f t="shared" si="22"/>
        <v>0.63775510204081631</v>
      </c>
      <c r="L88" s="11">
        <f t="shared" si="23"/>
        <v>0.24509803921568626</v>
      </c>
      <c r="M88" s="11">
        <f t="shared" si="24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25"/>
        <v>0</v>
      </c>
      <c r="S88" s="11">
        <f t="shared" si="26"/>
        <v>-1.0249242490516226</v>
      </c>
      <c r="T88" s="11">
        <f t="shared" si="27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15"/>
        <v>0.61756712895716326</v>
      </c>
      <c r="E89" s="9">
        <f t="shared" si="16"/>
        <v>0.22250011343681506</v>
      </c>
      <c r="F89" s="9">
        <f t="shared" si="17"/>
        <v>0.15993275760602185</v>
      </c>
      <c r="G89" s="9">
        <f t="shared" si="18"/>
        <v>1.1058163706042916</v>
      </c>
      <c r="H89" s="9">
        <f t="shared" si="19"/>
        <v>1.6192571675384033</v>
      </c>
      <c r="I89" s="9">
        <f t="shared" si="20"/>
        <v>4.4943797311095626</v>
      </c>
      <c r="J89" s="9">
        <f t="shared" si="21"/>
        <v>6.2526277603703848</v>
      </c>
      <c r="K89" s="11">
        <f t="shared" si="22"/>
        <v>0.64102564102564097</v>
      </c>
      <c r="L89" s="11">
        <f t="shared" si="23"/>
        <v>0.24038461538461536</v>
      </c>
      <c r="M89" s="11">
        <f t="shared" si="24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25"/>
        <v>0</v>
      </c>
      <c r="S89" s="11">
        <f t="shared" si="26"/>
        <v>-1.0076615589606923</v>
      </c>
      <c r="T89" s="11">
        <f t="shared" si="27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15"/>
        <v>0.38854338485631718</v>
      </c>
      <c r="E90" s="9">
        <f t="shared" si="16"/>
        <v>0.30936725188218628</v>
      </c>
      <c r="F90" s="9">
        <f t="shared" si="17"/>
        <v>0.30208936326149632</v>
      </c>
      <c r="G90" s="9">
        <f t="shared" si="18"/>
        <v>1.0815911753949647</v>
      </c>
      <c r="H90" s="9">
        <f t="shared" si="19"/>
        <v>2.5737151601996739</v>
      </c>
      <c r="I90" s="9">
        <f t="shared" si="20"/>
        <v>3.2324041860152075</v>
      </c>
      <c r="J90" s="9">
        <f t="shared" si="21"/>
        <v>3.310278750643644</v>
      </c>
      <c r="K90" s="11">
        <f t="shared" si="22"/>
        <v>0.40733197556008144</v>
      </c>
      <c r="L90" s="11">
        <f t="shared" si="23"/>
        <v>0.32637075718015668</v>
      </c>
      <c r="M90" s="11">
        <f t="shared" si="24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25"/>
        <v>0</v>
      </c>
      <c r="S90" s="11">
        <f t="shared" si="26"/>
        <v>-0.88157379995217044</v>
      </c>
      <c r="T90" s="11">
        <f t="shared" si="27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15"/>
        <v>0.54975415791954996</v>
      </c>
      <c r="E91" s="9">
        <f t="shared" si="16"/>
        <v>0.23506515493450447</v>
      </c>
      <c r="F91" s="9">
        <f t="shared" si="17"/>
        <v>0.21518068714594565</v>
      </c>
      <c r="G91" s="9">
        <f t="shared" si="18"/>
        <v>1.0919931769364641</v>
      </c>
      <c r="H91" s="9">
        <f t="shared" si="19"/>
        <v>1.8189948827023483</v>
      </c>
      <c r="I91" s="9">
        <f t="shared" si="20"/>
        <v>4.2541396672706639</v>
      </c>
      <c r="J91" s="9">
        <f t="shared" si="21"/>
        <v>4.6472572109677897</v>
      </c>
      <c r="K91" s="11">
        <f t="shared" si="22"/>
        <v>0.5714285714285714</v>
      </c>
      <c r="L91" s="11">
        <f t="shared" si="23"/>
        <v>0.25125628140703515</v>
      </c>
      <c r="M91" s="11">
        <f t="shared" si="24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25"/>
        <v>0</v>
      </c>
      <c r="S91" s="11">
        <f t="shared" si="26"/>
        <v>-0.94709909040978379</v>
      </c>
      <c r="T91" s="11">
        <f t="shared" si="27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15"/>
        <v>0.62427215267787739</v>
      </c>
      <c r="E92" s="9">
        <f t="shared" si="16"/>
        <v>0.22132425260641533</v>
      </c>
      <c r="F92" s="9">
        <f t="shared" si="17"/>
        <v>0.15440359471570722</v>
      </c>
      <c r="G92" s="9">
        <f t="shared" si="18"/>
        <v>1.1063703337841488</v>
      </c>
      <c r="H92" s="9">
        <f t="shared" si="19"/>
        <v>1.601865461578577</v>
      </c>
      <c r="I92" s="9">
        <f t="shared" si="20"/>
        <v>4.5182576614335934</v>
      </c>
      <c r="J92" s="9">
        <f t="shared" si="21"/>
        <v>6.4765331522315375</v>
      </c>
      <c r="K92" s="11">
        <f t="shared" si="22"/>
        <v>0.64766839378238339</v>
      </c>
      <c r="L92" s="11">
        <f t="shared" si="23"/>
        <v>0.23923444976076558</v>
      </c>
      <c r="M92" s="11">
        <f t="shared" si="24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25"/>
        <v>0</v>
      </c>
      <c r="S92" s="11">
        <f t="shared" si="26"/>
        <v>-1.0129504441380137</v>
      </c>
      <c r="T92" s="11">
        <f t="shared" si="27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15"/>
        <v>0.55073306310100623</v>
      </c>
      <c r="E93" s="9">
        <f t="shared" si="16"/>
        <v>0.2672985799751556</v>
      </c>
      <c r="F93" s="9">
        <f t="shared" si="17"/>
        <v>0.18196835692383803</v>
      </c>
      <c r="G93" s="9">
        <f t="shared" si="18"/>
        <v>1.0964538907658188</v>
      </c>
      <c r="H93" s="9">
        <f t="shared" si="19"/>
        <v>1.8157616947297692</v>
      </c>
      <c r="I93" s="9">
        <f t="shared" si="20"/>
        <v>3.741134726914547</v>
      </c>
      <c r="J93" s="9">
        <f t="shared" si="21"/>
        <v>5.4954609521398554</v>
      </c>
      <c r="K93" s="11">
        <f t="shared" si="22"/>
        <v>0.57339449541284404</v>
      </c>
      <c r="L93" s="11">
        <f t="shared" si="23"/>
        <v>0.2857142857142857</v>
      </c>
      <c r="M93" s="11">
        <f t="shared" si="24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25"/>
        <v>0</v>
      </c>
      <c r="S93" s="11">
        <f t="shared" si="26"/>
        <v>-0.96302124311565729</v>
      </c>
      <c r="T93" s="11">
        <f t="shared" si="27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15"/>
        <v>0.49393406963781766</v>
      </c>
      <c r="E94" s="9">
        <f t="shared" si="16"/>
        <v>0.29057023459663295</v>
      </c>
      <c r="F94" s="9">
        <f t="shared" si="17"/>
        <v>0.21549569576554919</v>
      </c>
      <c r="G94" s="9">
        <f t="shared" si="18"/>
        <v>1.0899592559354376</v>
      </c>
      <c r="H94" s="9">
        <f t="shared" si="19"/>
        <v>2.0245617005793113</v>
      </c>
      <c r="I94" s="9">
        <f t="shared" si="20"/>
        <v>3.4415087332953811</v>
      </c>
      <c r="J94" s="9">
        <f t="shared" si="21"/>
        <v>4.6404639148243616</v>
      </c>
      <c r="K94" s="11">
        <f t="shared" si="22"/>
        <v>0.51546391752577325</v>
      </c>
      <c r="L94" s="11">
        <f t="shared" si="23"/>
        <v>0.30864197530864196</v>
      </c>
      <c r="M94" s="11">
        <f t="shared" si="24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25"/>
        <v>0</v>
      </c>
      <c r="S94" s="11">
        <f t="shared" si="26"/>
        <v>-0.92709717343428688</v>
      </c>
      <c r="T94" s="11">
        <f t="shared" si="27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15"/>
        <v>0.45755361866713989</v>
      </c>
      <c r="E95" s="9">
        <f t="shared" si="16"/>
        <v>0.28558453564761876</v>
      </c>
      <c r="F95" s="9">
        <f t="shared" si="17"/>
        <v>0.25686184568524167</v>
      </c>
      <c r="G95" s="9">
        <f t="shared" si="18"/>
        <v>1.0876478958472413</v>
      </c>
      <c r="H95" s="9">
        <f t="shared" si="19"/>
        <v>2.1855362064734929</v>
      </c>
      <c r="I95" s="9">
        <f t="shared" si="20"/>
        <v>3.501590160448655</v>
      </c>
      <c r="J95" s="9">
        <f t="shared" si="21"/>
        <v>3.8931434029536613</v>
      </c>
      <c r="K95" s="11">
        <f t="shared" si="22"/>
        <v>0.47846889952153115</v>
      </c>
      <c r="L95" s="11">
        <f t="shared" si="23"/>
        <v>0.30303030303030304</v>
      </c>
      <c r="M95" s="11">
        <f t="shared" si="24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25"/>
        <v>0</v>
      </c>
      <c r="S95" s="11">
        <f t="shared" si="26"/>
        <v>-0.90723418038514636</v>
      </c>
      <c r="T95" s="11">
        <f t="shared" si="27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15"/>
        <v>0.34955824056094131</v>
      </c>
      <c r="E96" s="9">
        <f t="shared" si="16"/>
        <v>0.3231613296593166</v>
      </c>
      <c r="F96" s="9">
        <f t="shared" si="17"/>
        <v>0.32728042977974187</v>
      </c>
      <c r="G96" s="9">
        <f t="shared" si="18"/>
        <v>1.0818334965312633</v>
      </c>
      <c r="H96" s="9">
        <f t="shared" si="19"/>
        <v>2.8607536140337735</v>
      </c>
      <c r="I96" s="9">
        <f t="shared" si="20"/>
        <v>3.0944296492845256</v>
      </c>
      <c r="J96" s="9">
        <f t="shared" si="21"/>
        <v>3.0554836434094002</v>
      </c>
      <c r="K96" s="11">
        <f t="shared" si="22"/>
        <v>0.36764705882352938</v>
      </c>
      <c r="L96" s="11">
        <f t="shared" si="23"/>
        <v>0.34059945504087197</v>
      </c>
      <c r="M96" s="11">
        <f t="shared" si="24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25"/>
        <v>0</v>
      </c>
      <c r="S96" s="11">
        <f t="shared" si="26"/>
        <v>-0.87816239618843417</v>
      </c>
      <c r="T96" s="11">
        <f t="shared" si="27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15"/>
        <v>0.39769121379491973</v>
      </c>
      <c r="E97" s="9">
        <f t="shared" si="16"/>
        <v>0.26926101774147826</v>
      </c>
      <c r="F97" s="9">
        <f t="shared" si="17"/>
        <v>0.33304776846360201</v>
      </c>
      <c r="G97" s="9">
        <f t="shared" si="18"/>
        <v>1.0943017964439399</v>
      </c>
      <c r="H97" s="9">
        <f t="shared" si="19"/>
        <v>2.5145136862784128</v>
      </c>
      <c r="I97" s="9">
        <f t="shared" si="20"/>
        <v>3.7138684551809713</v>
      </c>
      <c r="J97" s="9">
        <f t="shared" si="21"/>
        <v>3.0025722874924101</v>
      </c>
      <c r="K97" s="11">
        <f t="shared" si="22"/>
        <v>0.41946308724832215</v>
      </c>
      <c r="L97" s="11">
        <f t="shared" si="23"/>
        <v>0.28735632183908044</v>
      </c>
      <c r="M97" s="11">
        <f t="shared" si="24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25"/>
        <v>0</v>
      </c>
      <c r="S97" s="11">
        <f t="shared" si="26"/>
        <v>-0.90652252990282534</v>
      </c>
      <c r="T97" s="11">
        <f t="shared" si="27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15"/>
        <v>0.29214963020955964</v>
      </c>
      <c r="E98" s="9">
        <f t="shared" si="16"/>
        <v>0.28488280502456587</v>
      </c>
      <c r="F98" s="9">
        <f t="shared" si="17"/>
        <v>0.42296756476587488</v>
      </c>
      <c r="G98" s="9">
        <f t="shared" si="18"/>
        <v>1.0913979856654581</v>
      </c>
      <c r="H98" s="9">
        <f t="shared" si="19"/>
        <v>3.4229035281773164</v>
      </c>
      <c r="I98" s="9">
        <f t="shared" si="20"/>
        <v>3.5102153670305531</v>
      </c>
      <c r="J98" s="9">
        <f t="shared" si="21"/>
        <v>2.3642474820818227</v>
      </c>
      <c r="K98" s="11">
        <f t="shared" si="22"/>
        <v>0.3105590062111801</v>
      </c>
      <c r="L98" s="11">
        <f t="shared" si="23"/>
        <v>0.30303030303030304</v>
      </c>
      <c r="M98" s="11">
        <f t="shared" si="24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25"/>
        <v>0</v>
      </c>
      <c r="S98" s="11">
        <f t="shared" si="26"/>
        <v>-0.90403446925185926</v>
      </c>
      <c r="T98" s="11">
        <f t="shared" si="27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15"/>
        <v>0.5478947957114968</v>
      </c>
      <c r="E99" s="9">
        <f t="shared" si="16"/>
        <v>0.25355983563955148</v>
      </c>
      <c r="F99" s="9">
        <f t="shared" si="17"/>
        <v>0.19854536864895192</v>
      </c>
      <c r="G99" s="9">
        <f t="shared" si="18"/>
        <v>1.1150917722714691</v>
      </c>
      <c r="H99" s="9">
        <f t="shared" si="19"/>
        <v>1.8251679114808872</v>
      </c>
      <c r="I99" s="9">
        <f t="shared" si="20"/>
        <v>3.9438422787966787</v>
      </c>
      <c r="J99" s="9">
        <f t="shared" si="21"/>
        <v>5.0366322156227179</v>
      </c>
      <c r="K99" s="11">
        <f t="shared" si="22"/>
        <v>0.57471264367816088</v>
      </c>
      <c r="L99" s="11">
        <f t="shared" si="23"/>
        <v>0.27472527472527469</v>
      </c>
      <c r="M99" s="11">
        <f t="shared" si="24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25"/>
        <v>0</v>
      </c>
      <c r="S99" s="11">
        <f t="shared" si="26"/>
        <v>-0.98981452572612694</v>
      </c>
      <c r="T99" s="11">
        <f t="shared" si="27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15"/>
        <v>0.5305342117688604</v>
      </c>
      <c r="E100" s="9">
        <f t="shared" si="16"/>
        <v>0.24374867907782</v>
      </c>
      <c r="F100" s="9">
        <f t="shared" si="17"/>
        <v>0.22571710915331988</v>
      </c>
      <c r="G100" s="9">
        <f t="shared" si="18"/>
        <v>1.0924599771719548</v>
      </c>
      <c r="H100" s="9">
        <f t="shared" si="19"/>
        <v>1.8848925815092832</v>
      </c>
      <c r="I100" s="9">
        <f t="shared" si="20"/>
        <v>4.1025863351683505</v>
      </c>
      <c r="J100" s="9">
        <f t="shared" si="21"/>
        <v>4.4303243283199381</v>
      </c>
      <c r="K100" s="11">
        <f t="shared" si="22"/>
        <v>0.5524861878453039</v>
      </c>
      <c r="L100" s="11">
        <f t="shared" si="23"/>
        <v>0.26041666666666669</v>
      </c>
      <c r="M100" s="11">
        <f t="shared" si="24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25"/>
        <v>0</v>
      </c>
      <c r="S100" s="11">
        <f t="shared" si="26"/>
        <v>-0.94001929323839528</v>
      </c>
      <c r="T100" s="11">
        <f t="shared" si="27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15"/>
        <v>0.39922313023074979</v>
      </c>
      <c r="E101" s="9">
        <f t="shared" si="16"/>
        <v>0.30507640217331272</v>
      </c>
      <c r="F101" s="9">
        <f t="shared" si="17"/>
        <v>0.29570046759593777</v>
      </c>
      <c r="G101" s="9">
        <f t="shared" si="18"/>
        <v>1.0826366075626508</v>
      </c>
      <c r="H101" s="9">
        <f t="shared" si="19"/>
        <v>2.5048648845120844</v>
      </c>
      <c r="I101" s="9">
        <f t="shared" si="20"/>
        <v>3.2778674223118176</v>
      </c>
      <c r="J101" s="9">
        <f t="shared" si="21"/>
        <v>3.3818005366378312</v>
      </c>
      <c r="K101" s="11">
        <f t="shared" si="22"/>
        <v>0.41841004184100417</v>
      </c>
      <c r="L101" s="11">
        <f t="shared" si="23"/>
        <v>0.32216494845360821</v>
      </c>
      <c r="M101" s="11">
        <f t="shared" si="24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25"/>
        <v>0</v>
      </c>
      <c r="S101" s="11">
        <f t="shared" si="26"/>
        <v>-0.88498161028729661</v>
      </c>
      <c r="T101" s="11">
        <f t="shared" si="27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15"/>
        <v>0.55949966416637276</v>
      </c>
      <c r="E102" s="9">
        <f t="shared" si="16"/>
        <v>0.2544175060525955</v>
      </c>
      <c r="F102" s="9">
        <f t="shared" si="17"/>
        <v>0.18608282978103191</v>
      </c>
      <c r="G102" s="9">
        <f t="shared" si="18"/>
        <v>1.0934877376605943</v>
      </c>
      <c r="H102" s="9">
        <f t="shared" si="19"/>
        <v>1.7873111711156275</v>
      </c>
      <c r="I102" s="9">
        <f t="shared" si="20"/>
        <v>3.9305471369303921</v>
      </c>
      <c r="J102" s="9">
        <f t="shared" si="21"/>
        <v>5.373950950642377</v>
      </c>
      <c r="K102" s="11">
        <f t="shared" si="22"/>
        <v>0.58139534883720934</v>
      </c>
      <c r="L102" s="11">
        <f t="shared" si="23"/>
        <v>0.27173913043478259</v>
      </c>
      <c r="M102" s="11">
        <f t="shared" si="24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25"/>
        <v>0</v>
      </c>
      <c r="S102" s="11">
        <f t="shared" si="26"/>
        <v>-0.95874792703150891</v>
      </c>
      <c r="T102" s="11">
        <f t="shared" si="27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15"/>
        <v>0.31215830285970281</v>
      </c>
      <c r="E103" s="9">
        <f t="shared" si="16"/>
        <v>0.28958976102679701</v>
      </c>
      <c r="F103" s="9">
        <f t="shared" si="17"/>
        <v>0.39825193611350035</v>
      </c>
      <c r="G103" s="9">
        <f t="shared" si="18"/>
        <v>1.0854693639388366</v>
      </c>
      <c r="H103" s="9">
        <f t="shared" si="19"/>
        <v>3.2035028087958386</v>
      </c>
      <c r="I103" s="9">
        <f t="shared" si="20"/>
        <v>3.4531607625017711</v>
      </c>
      <c r="J103" s="9">
        <f t="shared" si="21"/>
        <v>2.5109733546028603</v>
      </c>
      <c r="K103" s="11">
        <f t="shared" si="22"/>
        <v>0.33003300330033003</v>
      </c>
      <c r="L103" s="11">
        <f t="shared" si="23"/>
        <v>0.30674846625766872</v>
      </c>
      <c r="M103" s="11">
        <f t="shared" si="24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25"/>
        <v>0</v>
      </c>
      <c r="S103" s="11">
        <f t="shared" si="26"/>
        <v>-0.88972853039019506</v>
      </c>
      <c r="T103" s="11">
        <f t="shared" si="27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15"/>
        <v>0.3405053925348277</v>
      </c>
      <c r="E104" s="9">
        <f t="shared" si="16"/>
        <v>0.27635898294972272</v>
      </c>
      <c r="F104" s="9">
        <f t="shared" si="17"/>
        <v>0.38313562451544986</v>
      </c>
      <c r="G104" s="9">
        <f t="shared" si="18"/>
        <v>1.0820173473845078</v>
      </c>
      <c r="H104" s="9">
        <f t="shared" si="19"/>
        <v>2.9368110518182693</v>
      </c>
      <c r="I104" s="9">
        <f t="shared" si="20"/>
        <v>3.6184819806705089</v>
      </c>
      <c r="J104" s="9">
        <f t="shared" si="21"/>
        <v>2.6100418129081473</v>
      </c>
      <c r="K104" s="11">
        <f t="shared" si="22"/>
        <v>0.35842293906810035</v>
      </c>
      <c r="L104" s="11">
        <f t="shared" si="23"/>
        <v>0.29239766081871343</v>
      </c>
      <c r="M104" s="11">
        <f t="shared" si="24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25"/>
        <v>0</v>
      </c>
      <c r="S104" s="11">
        <f t="shared" si="26"/>
        <v>-0.8839976626965268</v>
      </c>
      <c r="T104" s="11">
        <f t="shared" si="27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15"/>
        <v>0.43107485963621428</v>
      </c>
      <c r="E105" s="9">
        <f t="shared" si="16"/>
        <v>0.27088069794182945</v>
      </c>
      <c r="F105" s="9">
        <f t="shared" si="17"/>
        <v>0.2980444424219561</v>
      </c>
      <c r="G105" s="9">
        <f t="shared" si="18"/>
        <v>1.08534761171864</v>
      </c>
      <c r="H105" s="9">
        <f t="shared" si="19"/>
        <v>2.3197826958498666</v>
      </c>
      <c r="I105" s="9">
        <f t="shared" si="20"/>
        <v>3.6916620770622277</v>
      </c>
      <c r="J105" s="9">
        <f t="shared" si="21"/>
        <v>3.355204317429449</v>
      </c>
      <c r="K105" s="11">
        <f t="shared" si="22"/>
        <v>0.45126353790613716</v>
      </c>
      <c r="L105" s="11">
        <f t="shared" si="23"/>
        <v>0.28735632183908044</v>
      </c>
      <c r="M105" s="11">
        <f t="shared" si="24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25"/>
        <v>0</v>
      </c>
      <c r="S105" s="11">
        <f t="shared" si="26"/>
        <v>-0.89639013637110454</v>
      </c>
      <c r="T105" s="11">
        <f t="shared" si="27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15"/>
        <v>0.43977752860069264</v>
      </c>
      <c r="E106" s="9">
        <f t="shared" si="16"/>
        <v>0.27415431201222756</v>
      </c>
      <c r="F106" s="9">
        <f t="shared" si="17"/>
        <v>0.2860681593870798</v>
      </c>
      <c r="G106" s="9">
        <f t="shared" si="18"/>
        <v>1.0850740912852301</v>
      </c>
      <c r="H106" s="9">
        <f t="shared" si="19"/>
        <v>2.2738769831688601</v>
      </c>
      <c r="I106" s="9">
        <f t="shared" si="20"/>
        <v>3.6475807827359614</v>
      </c>
      <c r="J106" s="9">
        <f t="shared" si="21"/>
        <v>3.4956704099560292</v>
      </c>
      <c r="K106" s="11">
        <f t="shared" si="22"/>
        <v>0.45998160073597055</v>
      </c>
      <c r="L106" s="11">
        <f t="shared" si="23"/>
        <v>0.29069767441860467</v>
      </c>
      <c r="M106" s="11">
        <f t="shared" si="24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25"/>
        <v>0</v>
      </c>
      <c r="S106" s="11">
        <f t="shared" si="26"/>
        <v>-0.8976262839061101</v>
      </c>
      <c r="T106" s="11">
        <f t="shared" si="27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15"/>
        <v>0.24832898630040692</v>
      </c>
      <c r="E107" s="9">
        <f t="shared" si="16"/>
        <v>0.2640350467590053</v>
      </c>
      <c r="F107" s="9">
        <f t="shared" si="17"/>
        <v>0.48763596694058747</v>
      </c>
      <c r="G107" s="9">
        <f t="shared" si="18"/>
        <v>1.0888187511037621</v>
      </c>
      <c r="H107" s="9">
        <f t="shared" si="19"/>
        <v>4.0269161280684589</v>
      </c>
      <c r="I107" s="9">
        <f t="shared" si="20"/>
        <v>3.7873760028256309</v>
      </c>
      <c r="J107" s="9">
        <f t="shared" si="21"/>
        <v>2.0507100948151304</v>
      </c>
      <c r="K107" s="11">
        <f t="shared" si="22"/>
        <v>0.26455026455026459</v>
      </c>
      <c r="L107" s="11">
        <f t="shared" si="23"/>
        <v>0.2808988764044944</v>
      </c>
      <c r="M107" s="11">
        <f t="shared" si="24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25"/>
        <v>0</v>
      </c>
      <c r="S107" s="11">
        <f t="shared" si="26"/>
        <v>-0.91806412383046998</v>
      </c>
      <c r="T107" s="11">
        <f t="shared" si="27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15"/>
        <v>0.43944794805293813</v>
      </c>
      <c r="E108" s="9">
        <f t="shared" si="16"/>
        <v>0.26012691855702369</v>
      </c>
      <c r="F108" s="9">
        <f t="shared" si="17"/>
        <v>0.30042513339003779</v>
      </c>
      <c r="G108" s="9">
        <f t="shared" si="18"/>
        <v>1.0856020109751185</v>
      </c>
      <c r="H108" s="9">
        <f t="shared" si="19"/>
        <v>2.2755823628957641</v>
      </c>
      <c r="I108" s="9">
        <f t="shared" si="20"/>
        <v>3.8442772687548104</v>
      </c>
      <c r="J108" s="9">
        <f t="shared" si="21"/>
        <v>3.3286163135416298</v>
      </c>
      <c r="K108" s="11">
        <f t="shared" si="22"/>
        <v>0.45977011494252878</v>
      </c>
      <c r="L108" s="11">
        <f t="shared" si="23"/>
        <v>0.27624309392265195</v>
      </c>
      <c r="M108" s="11">
        <f t="shared" si="24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25"/>
        <v>0</v>
      </c>
      <c r="S108" s="11">
        <f t="shared" si="26"/>
        <v>-0.89953898626953765</v>
      </c>
      <c r="T108" s="11">
        <f t="shared" si="27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15"/>
        <v>0.28050060322318393</v>
      </c>
      <c r="E109" s="9">
        <f t="shared" si="16"/>
        <v>0.2822214350219619</v>
      </c>
      <c r="F109" s="9">
        <f t="shared" si="17"/>
        <v>0.43727796175485434</v>
      </c>
      <c r="G109" s="9">
        <f t="shared" si="18"/>
        <v>1.086887594000332</v>
      </c>
      <c r="H109" s="9">
        <f t="shared" si="19"/>
        <v>3.5650547218407835</v>
      </c>
      <c r="I109" s="9">
        <f t="shared" si="20"/>
        <v>3.5433169699607756</v>
      </c>
      <c r="J109" s="9">
        <f t="shared" si="21"/>
        <v>2.2868749112963931</v>
      </c>
      <c r="K109" s="11">
        <f t="shared" si="22"/>
        <v>0.29761904761904762</v>
      </c>
      <c r="L109" s="11">
        <f t="shared" si="23"/>
        <v>0.29940119760479045</v>
      </c>
      <c r="M109" s="11">
        <f t="shared" si="24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25"/>
        <v>0</v>
      </c>
      <c r="S109" s="11">
        <f t="shared" si="26"/>
        <v>-0.89989761599931062</v>
      </c>
      <c r="T109" s="11">
        <f t="shared" si="27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15"/>
        <v>0.43265706367306078</v>
      </c>
      <c r="E110" s="9">
        <f t="shared" si="16"/>
        <v>0.29326904274400217</v>
      </c>
      <c r="F110" s="9">
        <f t="shared" si="17"/>
        <v>0.2740738935829371</v>
      </c>
      <c r="G110" s="9">
        <f t="shared" si="18"/>
        <v>1.0855127260095134</v>
      </c>
      <c r="H110" s="9">
        <f t="shared" si="19"/>
        <v>2.3112993730194926</v>
      </c>
      <c r="I110" s="9">
        <f t="shared" si="20"/>
        <v>3.4098382517411197</v>
      </c>
      <c r="J110" s="9">
        <f t="shared" si="21"/>
        <v>3.6486510514632124</v>
      </c>
      <c r="K110" s="11">
        <f t="shared" si="22"/>
        <v>0.45289855072463764</v>
      </c>
      <c r="L110" s="11">
        <f t="shared" si="23"/>
        <v>0.3105590062111801</v>
      </c>
      <c r="M110" s="11">
        <f t="shared" si="24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25"/>
        <v>0</v>
      </c>
      <c r="S110" s="11">
        <f t="shared" si="26"/>
        <v>-0.89676855228912544</v>
      </c>
      <c r="T110" s="11">
        <f t="shared" si="27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15"/>
        <v>0.5246836613065996</v>
      </c>
      <c r="E111" s="9">
        <f t="shared" si="16"/>
        <v>0.26205710518016068</v>
      </c>
      <c r="F111" s="9">
        <f t="shared" si="17"/>
        <v>0.21325923351323972</v>
      </c>
      <c r="G111" s="9">
        <f t="shared" si="18"/>
        <v>1.0914582058002553</v>
      </c>
      <c r="H111" s="9">
        <f t="shared" si="19"/>
        <v>1.9059103108142119</v>
      </c>
      <c r="I111" s="9">
        <f t="shared" si="20"/>
        <v>3.8159621709646592</v>
      </c>
      <c r="J111" s="9">
        <f t="shared" si="21"/>
        <v>4.6891287356048634</v>
      </c>
      <c r="K111" s="11">
        <f t="shared" si="22"/>
        <v>0.54644808743169393</v>
      </c>
      <c r="L111" s="11">
        <f t="shared" si="23"/>
        <v>0.27932960893854747</v>
      </c>
      <c r="M111" s="11">
        <f t="shared" si="24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25"/>
        <v>0</v>
      </c>
      <c r="S111" s="11">
        <f t="shared" si="26"/>
        <v>-0.93811326218593916</v>
      </c>
      <c r="T111" s="11">
        <f t="shared" si="27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15"/>
        <v>0.54542302361086026</v>
      </c>
      <c r="E112" s="9">
        <f t="shared" si="16"/>
        <v>0.26063574687194585</v>
      </c>
      <c r="F112" s="9">
        <f t="shared" si="17"/>
        <v>0.19394122951719392</v>
      </c>
      <c r="G112" s="9">
        <f t="shared" si="18"/>
        <v>1.0995241264848337</v>
      </c>
      <c r="H112" s="9">
        <f t="shared" si="19"/>
        <v>1.8334392878755044</v>
      </c>
      <c r="I112" s="9">
        <f t="shared" si="20"/>
        <v>3.8367722463308711</v>
      </c>
      <c r="J112" s="9">
        <f t="shared" si="21"/>
        <v>5.1562011981126723</v>
      </c>
      <c r="K112" s="11">
        <f t="shared" si="22"/>
        <v>0.56882821387940841</v>
      </c>
      <c r="L112" s="11">
        <f t="shared" si="23"/>
        <v>0.27932960893854747</v>
      </c>
      <c r="M112" s="11">
        <f t="shared" si="24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25"/>
        <v>0</v>
      </c>
      <c r="S112" s="11">
        <f t="shared" si="26"/>
        <v>-0.96289132103494623</v>
      </c>
      <c r="T112" s="11">
        <f t="shared" si="27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15"/>
        <v>0.27458616704409422</v>
      </c>
      <c r="E113" s="9">
        <f t="shared" si="16"/>
        <v>0.31918653321122126</v>
      </c>
      <c r="F113" s="9">
        <f t="shared" si="17"/>
        <v>0.40622729974468441</v>
      </c>
      <c r="G113" s="9">
        <f t="shared" si="18"/>
        <v>1.0827229733087571</v>
      </c>
      <c r="H113" s="9">
        <f t="shared" si="19"/>
        <v>3.6418440548733679</v>
      </c>
      <c r="I113" s="9">
        <f t="shared" si="20"/>
        <v>3.1329642574182519</v>
      </c>
      <c r="J113" s="9">
        <f t="shared" si="21"/>
        <v>2.4616760139668217</v>
      </c>
      <c r="K113" s="11">
        <f t="shared" si="22"/>
        <v>0.29069767441860467</v>
      </c>
      <c r="L113" s="11">
        <f t="shared" si="23"/>
        <v>0.33670033670033667</v>
      </c>
      <c r="M113" s="11">
        <f t="shared" si="24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25"/>
        <v>0</v>
      </c>
      <c r="S113" s="11">
        <f t="shared" si="26"/>
        <v>-0.88763141105655885</v>
      </c>
      <c r="T113" s="11">
        <f t="shared" si="27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15"/>
        <v>0.40844040808719739</v>
      </c>
      <c r="E114" s="9">
        <f t="shared" si="16"/>
        <v>0.27763864730119081</v>
      </c>
      <c r="F114" s="9">
        <f t="shared" si="17"/>
        <v>0.31392094461161191</v>
      </c>
      <c r="G114" s="9">
        <f t="shared" si="18"/>
        <v>1.0840850144011858</v>
      </c>
      <c r="H114" s="9">
        <f t="shared" si="19"/>
        <v>2.448337579239984</v>
      </c>
      <c r="I114" s="9">
        <f t="shared" si="20"/>
        <v>3.6018040345628459</v>
      </c>
      <c r="J114" s="9">
        <f t="shared" si="21"/>
        <v>3.1855153890327905</v>
      </c>
      <c r="K114" s="11">
        <f t="shared" si="22"/>
        <v>0.42808219178082196</v>
      </c>
      <c r="L114" s="11">
        <f t="shared" si="23"/>
        <v>0.29411764705882354</v>
      </c>
      <c r="M114" s="11">
        <f t="shared" si="24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25"/>
        <v>0</v>
      </c>
      <c r="S114" s="11">
        <f t="shared" si="26"/>
        <v>-0.88983738871463425</v>
      </c>
      <c r="T114" s="11">
        <f t="shared" si="27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15"/>
        <v>0.23239584154791967</v>
      </c>
      <c r="E115" s="9">
        <f t="shared" si="16"/>
        <v>0.3217671522491336</v>
      </c>
      <c r="F115" s="9">
        <f t="shared" si="17"/>
        <v>0.44583700620294653</v>
      </c>
      <c r="G115" s="9">
        <f t="shared" si="18"/>
        <v>1.0865141399692522</v>
      </c>
      <c r="H115" s="9">
        <f t="shared" si="19"/>
        <v>4.3030029855065264</v>
      </c>
      <c r="I115" s="9">
        <f t="shared" si="20"/>
        <v>3.1078374315403496</v>
      </c>
      <c r="J115" s="9">
        <f t="shared" si="21"/>
        <v>2.2429721761248249</v>
      </c>
      <c r="K115" s="11">
        <f t="shared" si="22"/>
        <v>0.24752475247524752</v>
      </c>
      <c r="L115" s="11">
        <f t="shared" si="23"/>
        <v>0.3401360544217687</v>
      </c>
      <c r="M115" s="11">
        <f t="shared" si="24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25"/>
        <v>0</v>
      </c>
      <c r="S115" s="11">
        <f t="shared" si="26"/>
        <v>-0.90768225263613234</v>
      </c>
      <c r="T115" s="11">
        <f t="shared" si="27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15"/>
        <v>0.3450620009353299</v>
      </c>
      <c r="E116" s="9">
        <f t="shared" si="16"/>
        <v>0.30210742440628596</v>
      </c>
      <c r="F116" s="9">
        <f t="shared" si="17"/>
        <v>0.35283057465838424</v>
      </c>
      <c r="G116" s="9">
        <f t="shared" si="18"/>
        <v>1.0814985250173481</v>
      </c>
      <c r="H116" s="9">
        <f t="shared" si="19"/>
        <v>2.898029911405446</v>
      </c>
      <c r="I116" s="9">
        <f t="shared" si="20"/>
        <v>3.3100808494370551</v>
      </c>
      <c r="J116" s="9">
        <f t="shared" si="21"/>
        <v>2.8342214984294225</v>
      </c>
      <c r="K116" s="11">
        <f t="shared" si="22"/>
        <v>0.36297640653357532</v>
      </c>
      <c r="L116" s="11">
        <f t="shared" si="23"/>
        <v>0.31887755102040816</v>
      </c>
      <c r="M116" s="11">
        <f t="shared" si="24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25"/>
        <v>0</v>
      </c>
      <c r="S116" s="11">
        <f t="shared" si="26"/>
        <v>-0.87876844598984372</v>
      </c>
      <c r="T116" s="11">
        <f t="shared" si="27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15"/>
        <v>0.15084132628848326</v>
      </c>
      <c r="E117" s="9">
        <f t="shared" si="16"/>
        <v>0.22726199954269863</v>
      </c>
      <c r="F117" s="9">
        <f t="shared" si="17"/>
        <v>0.621896674168818</v>
      </c>
      <c r="G117" s="9">
        <f t="shared" si="18"/>
        <v>1.1258965889593213</v>
      </c>
      <c r="H117" s="9">
        <f t="shared" si="19"/>
        <v>6.6294829447966075</v>
      </c>
      <c r="I117" s="9">
        <f t="shared" si="20"/>
        <v>4.400207698657149</v>
      </c>
      <c r="J117" s="9">
        <f t="shared" si="21"/>
        <v>1.6079841580380334</v>
      </c>
      <c r="K117" s="11">
        <f t="shared" si="22"/>
        <v>0.16666666666666666</v>
      </c>
      <c r="L117" s="11">
        <f t="shared" si="23"/>
        <v>0.24875621890547267</v>
      </c>
      <c r="M117" s="11">
        <f t="shared" si="24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25"/>
        <v>0</v>
      </c>
      <c r="S117" s="11">
        <f t="shared" si="26"/>
        <v>-1.0497915133676732</v>
      </c>
      <c r="T117" s="11">
        <f t="shared" si="27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15"/>
        <v>0.82285045103934573</v>
      </c>
      <c r="E118" s="9">
        <f t="shared" si="16"/>
        <v>0.11882886248145018</v>
      </c>
      <c r="F118" s="9">
        <f t="shared" si="17"/>
        <v>5.8320686479204256E-2</v>
      </c>
      <c r="G118" s="9">
        <f t="shared" si="18"/>
        <v>1.1960425611354086</v>
      </c>
      <c r="H118" s="9">
        <f t="shared" si="19"/>
        <v>1.2152876610043732</v>
      </c>
      <c r="I118" s="9">
        <f t="shared" si="20"/>
        <v>8.4154638790395335</v>
      </c>
      <c r="J118" s="9">
        <f t="shared" si="21"/>
        <v>17.146574575328014</v>
      </c>
      <c r="K118" s="11">
        <f t="shared" si="22"/>
        <v>0.84745762711864414</v>
      </c>
      <c r="L118" s="11">
        <f t="shared" si="23"/>
        <v>0.1388888888888889</v>
      </c>
      <c r="M118" s="11">
        <f t="shared" si="24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25"/>
        <v>0</v>
      </c>
      <c r="S118" s="11">
        <f t="shared" si="26"/>
        <v>-1.3195274127173775</v>
      </c>
      <c r="T118" s="11">
        <f t="shared" si="27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15"/>
        <v>0.4057038156175144</v>
      </c>
      <c r="E119" s="9">
        <f t="shared" si="16"/>
        <v>0.29523199333864508</v>
      </c>
      <c r="F119" s="9">
        <f t="shared" si="17"/>
        <v>0.29906419104384074</v>
      </c>
      <c r="G119" s="9">
        <f t="shared" si="18"/>
        <v>1.0850758087370425</v>
      </c>
      <c r="H119" s="9">
        <f t="shared" si="19"/>
        <v>2.4648523417950066</v>
      </c>
      <c r="I119" s="9">
        <f t="shared" si="20"/>
        <v>3.3871667792214937</v>
      </c>
      <c r="J119" s="9">
        <f t="shared" si="21"/>
        <v>3.3437637468720114</v>
      </c>
      <c r="K119" s="11">
        <f t="shared" si="22"/>
        <v>0.42553191489361702</v>
      </c>
      <c r="L119" s="11">
        <f t="shared" si="23"/>
        <v>0.3125</v>
      </c>
      <c r="M119" s="11">
        <f t="shared" si="24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25"/>
        <v>0</v>
      </c>
      <c r="S119" s="11">
        <f t="shared" si="26"/>
        <v>-0.89007357525876019</v>
      </c>
      <c r="T119" s="11">
        <f t="shared" si="27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15"/>
        <v>0.5338893066141408</v>
      </c>
      <c r="E120" s="9">
        <f t="shared" si="16"/>
        <v>0.25479596519408521</v>
      </c>
      <c r="F120" s="9">
        <f t="shared" si="17"/>
        <v>0.21131472819177383</v>
      </c>
      <c r="G120" s="9">
        <f t="shared" si="18"/>
        <v>1.0913093023483529</v>
      </c>
      <c r="H120" s="9">
        <f t="shared" si="19"/>
        <v>1.8730474418786824</v>
      </c>
      <c r="I120" s="9">
        <f t="shared" si="20"/>
        <v>3.9247089302935865</v>
      </c>
      <c r="J120" s="9">
        <f t="shared" si="21"/>
        <v>4.7322778140313675</v>
      </c>
      <c r="K120" s="11">
        <f t="shared" si="22"/>
        <v>0.55555555555555558</v>
      </c>
      <c r="L120" s="11">
        <f t="shared" si="23"/>
        <v>0.27173913043478259</v>
      </c>
      <c r="M120" s="11">
        <f t="shared" si="24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25"/>
        <v>0</v>
      </c>
      <c r="S120" s="11">
        <f t="shared" si="26"/>
        <v>-0.94101859125425491</v>
      </c>
      <c r="T120" s="11">
        <f t="shared" si="27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15"/>
        <v>0.39515586935630603</v>
      </c>
      <c r="E121" s="9">
        <f t="shared" si="16"/>
        <v>0.28776243871381263</v>
      </c>
      <c r="F121" s="9">
        <f t="shared" si="17"/>
        <v>0.31708169192988134</v>
      </c>
      <c r="G121" s="9">
        <f t="shared" si="18"/>
        <v>1.0855652207327668</v>
      </c>
      <c r="H121" s="9">
        <f t="shared" si="19"/>
        <v>2.5306469612332019</v>
      </c>
      <c r="I121" s="9">
        <f t="shared" si="20"/>
        <v>3.4750887032707092</v>
      </c>
      <c r="J121" s="9">
        <f t="shared" si="21"/>
        <v>3.1537613979338093</v>
      </c>
      <c r="K121" s="11">
        <f t="shared" si="22"/>
        <v>0.41493775933609955</v>
      </c>
      <c r="L121" s="11">
        <f t="shared" si="23"/>
        <v>0.3048780487804878</v>
      </c>
      <c r="M121" s="11">
        <f t="shared" si="24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25"/>
        <v>0</v>
      </c>
      <c r="S121" s="11">
        <f t="shared" si="26"/>
        <v>-0.8895978077199399</v>
      </c>
      <c r="T121" s="11">
        <f t="shared" si="27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15"/>
        <v>0.64506875793066554</v>
      </c>
      <c r="E122" s="9">
        <f t="shared" si="16"/>
        <v>0.20956955788277393</v>
      </c>
      <c r="F122" s="9">
        <f t="shared" si="17"/>
        <v>0.14536168418656034</v>
      </c>
      <c r="G122" s="9">
        <f t="shared" si="18"/>
        <v>1.1093192358082142</v>
      </c>
      <c r="H122" s="9">
        <f t="shared" si="19"/>
        <v>1.5502223409608744</v>
      </c>
      <c r="I122" s="9">
        <f t="shared" si="20"/>
        <v>4.7716854017479289</v>
      </c>
      <c r="J122" s="9">
        <f t="shared" si="21"/>
        <v>6.8793919497835363</v>
      </c>
      <c r="K122" s="11">
        <f t="shared" si="22"/>
        <v>0.66844919786096257</v>
      </c>
      <c r="L122" s="11">
        <f t="shared" si="23"/>
        <v>0.22727272727272727</v>
      </c>
      <c r="M122" s="11">
        <f t="shared" si="24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25"/>
        <v>0</v>
      </c>
      <c r="S122" s="11">
        <f t="shared" si="26"/>
        <v>-1.0288747270058363</v>
      </c>
      <c r="T122" s="11">
        <f t="shared" si="27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15"/>
        <v>0.42232074095236066</v>
      </c>
      <c r="E123" s="9">
        <f t="shared" si="16"/>
        <v>0.28792668671757554</v>
      </c>
      <c r="F123" s="9">
        <f t="shared" si="17"/>
        <v>0.2897525723300638</v>
      </c>
      <c r="G123" s="9">
        <f t="shared" si="18"/>
        <v>1.0942948390267269</v>
      </c>
      <c r="H123" s="9">
        <f t="shared" si="19"/>
        <v>2.3678685487834086</v>
      </c>
      <c r="I123" s="9">
        <f t="shared" si="20"/>
        <v>3.4731063362004031</v>
      </c>
      <c r="J123" s="9">
        <f t="shared" si="21"/>
        <v>3.4512204394198687</v>
      </c>
      <c r="K123" s="11">
        <f t="shared" si="22"/>
        <v>0.44444444444444442</v>
      </c>
      <c r="L123" s="11">
        <f t="shared" si="23"/>
        <v>0.30674846625766872</v>
      </c>
      <c r="M123" s="11">
        <f t="shared" si="24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25"/>
        <v>0</v>
      </c>
      <c r="S123" s="11">
        <f t="shared" si="26"/>
        <v>-0.90865992414665009</v>
      </c>
      <c r="T123" s="11">
        <f t="shared" si="27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15"/>
        <v>0.41605531155759717</v>
      </c>
      <c r="E124" s="9">
        <f t="shared" si="16"/>
        <v>0.28201330939180141</v>
      </c>
      <c r="F124" s="9">
        <f t="shared" si="17"/>
        <v>0.30193137905060125</v>
      </c>
      <c r="G124" s="9">
        <f t="shared" si="18"/>
        <v>1.0880051006282505</v>
      </c>
      <c r="H124" s="9">
        <f t="shared" si="19"/>
        <v>2.4035265798104435</v>
      </c>
      <c r="I124" s="9">
        <f t="shared" si="20"/>
        <v>3.5459319354701053</v>
      </c>
      <c r="J124" s="9">
        <f t="shared" si="21"/>
        <v>3.3120108388350324</v>
      </c>
      <c r="K124" s="11">
        <f t="shared" si="22"/>
        <v>0.4366812227074236</v>
      </c>
      <c r="L124" s="11">
        <f t="shared" si="23"/>
        <v>0.29940119760479045</v>
      </c>
      <c r="M124" s="11">
        <f t="shared" si="24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25"/>
        <v>0</v>
      </c>
      <c r="S124" s="11">
        <f t="shared" si="26"/>
        <v>-0.8971825661292151</v>
      </c>
      <c r="T124" s="11">
        <f t="shared" si="27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15"/>
        <v>0.53987958615658294</v>
      </c>
      <c r="E125" s="9">
        <f t="shared" si="16"/>
        <v>0.27943516961705239</v>
      </c>
      <c r="F125" s="9">
        <f t="shared" si="17"/>
        <v>0.18068524422636478</v>
      </c>
      <c r="G125" s="9">
        <f t="shared" si="18"/>
        <v>1.0926472894917527</v>
      </c>
      <c r="H125" s="9">
        <f t="shared" si="19"/>
        <v>1.8522648858035669</v>
      </c>
      <c r="I125" s="9">
        <f t="shared" si="20"/>
        <v>3.5786476032005368</v>
      </c>
      <c r="J125" s="9">
        <f t="shared" si="21"/>
        <v>5.5344862513907733</v>
      </c>
      <c r="K125" s="11">
        <f t="shared" si="22"/>
        <v>0.5617977528089888</v>
      </c>
      <c r="L125" s="11">
        <f t="shared" si="23"/>
        <v>0.29761904761904762</v>
      </c>
      <c r="M125" s="11">
        <f t="shared" si="24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25"/>
        <v>0</v>
      </c>
      <c r="S125" s="11">
        <f t="shared" si="26"/>
        <v>-0.95427341700570212</v>
      </c>
      <c r="T125" s="11">
        <f t="shared" si="27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15"/>
        <v>0.34182609454057278</v>
      </c>
      <c r="E126" s="9">
        <f t="shared" si="16"/>
        <v>0.30525571472109986</v>
      </c>
      <c r="F126" s="9">
        <f t="shared" si="17"/>
        <v>0.35291819073832742</v>
      </c>
      <c r="G126" s="9">
        <f t="shared" si="18"/>
        <v>1.081721457051412</v>
      </c>
      <c r="H126" s="9">
        <f t="shared" si="19"/>
        <v>2.9254641935515129</v>
      </c>
      <c r="I126" s="9">
        <f t="shared" si="20"/>
        <v>3.2759419456361716</v>
      </c>
      <c r="J126" s="9">
        <f t="shared" si="21"/>
        <v>2.8335178697021428</v>
      </c>
      <c r="K126" s="11">
        <f t="shared" si="22"/>
        <v>0.35971223021582738</v>
      </c>
      <c r="L126" s="11">
        <f t="shared" si="23"/>
        <v>0.32216494845360821</v>
      </c>
      <c r="M126" s="11">
        <f t="shared" si="24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25"/>
        <v>0</v>
      </c>
      <c r="S126" s="11">
        <f t="shared" si="26"/>
        <v>-0.87886247376015036</v>
      </c>
      <c r="T126" s="11">
        <f t="shared" si="27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15"/>
        <v>0.12402103298118421</v>
      </c>
      <c r="E127" s="9">
        <f t="shared" si="16"/>
        <v>0.20125515803057845</v>
      </c>
      <c r="F127" s="9">
        <f t="shared" si="17"/>
        <v>0.67472380898823703</v>
      </c>
      <c r="G127" s="9">
        <f t="shared" si="18"/>
        <v>1.1211346747956221</v>
      </c>
      <c r="H127" s="9">
        <f t="shared" si="19"/>
        <v>8.0631484512124203</v>
      </c>
      <c r="I127" s="9">
        <f t="shared" si="20"/>
        <v>4.9688167487765025</v>
      </c>
      <c r="J127" s="9">
        <f t="shared" si="21"/>
        <v>1.4820879101621176</v>
      </c>
      <c r="K127" s="11">
        <f t="shared" si="22"/>
        <v>0.13698630136986301</v>
      </c>
      <c r="L127" s="11">
        <f t="shared" si="23"/>
        <v>0.22026431718061673</v>
      </c>
      <c r="M127" s="11">
        <f t="shared" si="24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25"/>
        <v>0</v>
      </c>
      <c r="S127" s="11">
        <f t="shared" si="26"/>
        <v>-1.0709228289046981</v>
      </c>
      <c r="T127" s="11">
        <f t="shared" si="27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15"/>
        <v>0.53993302812868826</v>
      </c>
      <c r="E128" s="9">
        <f t="shared" si="16"/>
        <v>0.25180282608815791</v>
      </c>
      <c r="F128" s="9">
        <f t="shared" si="17"/>
        <v>0.20826414578315389</v>
      </c>
      <c r="G128" s="9">
        <f t="shared" si="18"/>
        <v>1.0924122444617073</v>
      </c>
      <c r="H128" s="9">
        <f t="shared" si="19"/>
        <v>1.8520815506801314</v>
      </c>
      <c r="I128" s="9">
        <f t="shared" si="20"/>
        <v>3.9713613049358432</v>
      </c>
      <c r="J128" s="9">
        <f t="shared" si="21"/>
        <v>4.8015946107267409</v>
      </c>
      <c r="K128" s="11">
        <f t="shared" si="22"/>
        <v>0.5617977528089888</v>
      </c>
      <c r="L128" s="11">
        <f t="shared" si="23"/>
        <v>0.26881720430107525</v>
      </c>
      <c r="M128" s="11">
        <f t="shared" si="24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25"/>
        <v>0</v>
      </c>
      <c r="S128" s="11">
        <f t="shared" si="26"/>
        <v>-0.94539363048490854</v>
      </c>
      <c r="T128" s="11">
        <f t="shared" si="27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15"/>
        <v>0.34521189159563193</v>
      </c>
      <c r="E129" s="9">
        <f t="shared" si="16"/>
        <v>0.3095762168087362</v>
      </c>
      <c r="F129" s="9">
        <f t="shared" si="17"/>
        <v>0.34521189159563193</v>
      </c>
      <c r="G129" s="9">
        <f t="shared" si="18"/>
        <v>1.0826321859004664</v>
      </c>
      <c r="H129" s="9">
        <f t="shared" si="19"/>
        <v>2.8967715896976167</v>
      </c>
      <c r="I129" s="9">
        <f t="shared" si="20"/>
        <v>3.2302223029549606</v>
      </c>
      <c r="J129" s="9">
        <f t="shared" si="21"/>
        <v>2.8967715896976167</v>
      </c>
      <c r="K129" s="11">
        <f t="shared" si="22"/>
        <v>0.36337209302325585</v>
      </c>
      <c r="L129" s="11">
        <f t="shared" si="23"/>
        <v>0.32679738562091504</v>
      </c>
      <c r="M129" s="11">
        <f t="shared" si="24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25"/>
        <v>0</v>
      </c>
      <c r="S129" s="11">
        <f t="shared" si="26"/>
        <v>-0.87993723865041706</v>
      </c>
      <c r="T129" s="11">
        <f t="shared" si="27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15"/>
        <v>0.40773647058421753</v>
      </c>
      <c r="E130" s="9">
        <f t="shared" si="16"/>
        <v>0.30420591023386512</v>
      </c>
      <c r="F130" s="9">
        <f t="shared" si="17"/>
        <v>0.28805761918191725</v>
      </c>
      <c r="G130" s="9">
        <f t="shared" si="18"/>
        <v>1.084003370819262</v>
      </c>
      <c r="H130" s="9">
        <f t="shared" si="19"/>
        <v>2.452564516897811</v>
      </c>
      <c r="I130" s="9">
        <f t="shared" si="20"/>
        <v>3.2872471124286426</v>
      </c>
      <c r="J130" s="9">
        <f t="shared" si="21"/>
        <v>3.4715276854679176</v>
      </c>
      <c r="K130" s="11">
        <f t="shared" si="22"/>
        <v>0.42735042735042739</v>
      </c>
      <c r="L130" s="11">
        <f t="shared" si="23"/>
        <v>0.32154340836012862</v>
      </c>
      <c r="M130" s="11">
        <f t="shared" si="24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25"/>
        <v>0</v>
      </c>
      <c r="S130" s="11">
        <f t="shared" si="26"/>
        <v>-0.88885827783010651</v>
      </c>
      <c r="T130" s="11">
        <f t="shared" si="27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15"/>
        <v>0.35838878016790265</v>
      </c>
      <c r="E131" s="9">
        <f t="shared" si="16"/>
        <v>0.30278283684201857</v>
      </c>
      <c r="F131" s="9">
        <f t="shared" si="17"/>
        <v>0.33882838299007889</v>
      </c>
      <c r="G131" s="9">
        <f t="shared" si="18"/>
        <v>1.0810784550955597</v>
      </c>
      <c r="H131" s="9">
        <f t="shared" si="19"/>
        <v>2.7902659216382468</v>
      </c>
      <c r="I131" s="9">
        <f t="shared" si="20"/>
        <v>3.3026971093535424</v>
      </c>
      <c r="J131" s="9">
        <f t="shared" si="21"/>
        <v>2.9513466114474851</v>
      </c>
      <c r="K131" s="11">
        <f t="shared" si="22"/>
        <v>0.37650602409638551</v>
      </c>
      <c r="L131" s="11">
        <f t="shared" si="23"/>
        <v>0.31948881789137379</v>
      </c>
      <c r="M131" s="11">
        <f t="shared" si="24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25"/>
        <v>0</v>
      </c>
      <c r="S131" s="11">
        <f t="shared" si="26"/>
        <v>-0.87815736919318954</v>
      </c>
      <c r="T131" s="11">
        <f t="shared" si="27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9">
        <f t="shared" ref="D132:D195" si="28">(K132/(AR132+K132-(AR132*K132)))</f>
        <v>0.38029420501096939</v>
      </c>
      <c r="E132" s="9">
        <f t="shared" ref="E132:E195" si="29">(L132/(AR132+L132-(AR132*L132)))</f>
        <v>0.30107584757794165</v>
      </c>
      <c r="F132" s="9">
        <f t="shared" ref="F132:F195" si="30">(M132/(AR132+M132-(AR132*M132)))</f>
        <v>0.31862994741108908</v>
      </c>
      <c r="G132" s="9">
        <f t="shared" ref="G132:G195" si="31">AR132</f>
        <v>1.0827528855491388</v>
      </c>
      <c r="H132" s="9">
        <f t="shared" ref="H132:H195" si="32">IF(A132="","",1/D132)</f>
        <v>2.629543092751454</v>
      </c>
      <c r="I132" s="9">
        <f t="shared" ref="I132:I195" si="33">IF(B132="","",1/E132)</f>
        <v>3.3214221866173537</v>
      </c>
      <c r="J132" s="9">
        <f t="shared" ref="J132:J195" si="34">IF(C132="","",1/F132)</f>
        <v>3.1384369489595492</v>
      </c>
      <c r="K132" s="11">
        <f t="shared" ref="K132:K195" si="35">1/A132</f>
        <v>0.39920159680638723</v>
      </c>
      <c r="L132" s="11">
        <f t="shared" ref="L132:L195" si="36">1/B132</f>
        <v>0.31806615776081426</v>
      </c>
      <c r="M132" s="11">
        <f t="shared" ref="M132:M195" si="37">1/C132</f>
        <v>0.33613445378151258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-0.27198887660989957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0.24003140894638542</v>
      </c>
      <c r="Q132" s="11">
        <f>2*'OddsRatio_working_3-way'!K132*'OddsRatio_working_3-way'!L132*'OddsRatio_working_3-way'!M132</f>
        <v>8.5359676012228103E-2</v>
      </c>
      <c r="R132" s="11">
        <f t="shared" ref="R132:R195" si="38">O132/N132</f>
        <v>0</v>
      </c>
      <c r="S132" s="11">
        <f t="shared" ref="S132:S195" si="39">P132/N132</f>
        <v>-0.88250450510390099</v>
      </c>
      <c r="T132" s="11">
        <f t="shared" ref="T132:T195" si="40">Q132/N132</f>
        <v>-0.31383517251205584</v>
      </c>
      <c r="U132" s="11">
        <f>'OddsRatio_working_3-way'!S132-'OddsRatio_working_3-way'!R132^2/3</f>
        <v>-0.88250450510390099</v>
      </c>
      <c r="V132" s="11">
        <f>'OddsRatio_working_3-way'!S132*'OddsRatio_working_3-way'!R132/3-2*'OddsRatio_working_3-way'!R132^3/27-'OddsRatio_working_3-way'!T132</f>
        <v>0.31383517251205584</v>
      </c>
      <c r="W132" s="11">
        <f>'OddsRatio_working_3-way'!V132^2+4*'OddsRatio_working_3-way'!U132^3/27</f>
        <v>-3.3307498999516488E-3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0.15954878987759788</v>
      </c>
      <c r="Y132" s="11">
        <f>IF('OddsRatio_working_3-way'!W132&gt;=0,IF('OddsRatio_working_3-way'!V132+SQRT('OddsRatio_working_3-way'!W132)&gt;0,0,PI()),ACOS('OddsRatio_working_3-way'!V132/(2*'OddsRatio_working_3-way'!X132)))</f>
        <v>0.181862907837673</v>
      </c>
      <c r="Z132" s="11">
        <f>'OddsRatio_working_3-way'!X132^(1/3)*COS('OddsRatio_working_3-way'!Y132/3)</f>
        <v>0.54137644277456942</v>
      </c>
      <c r="AA132" s="11">
        <f>'OddsRatio_working_3-way'!X132^(1/3)*COS(('OddsRatio_working_3-way'!Y132+2*PI())/3)</f>
        <v>-0.2991449724762667</v>
      </c>
      <c r="AB132" s="11">
        <f>'OddsRatio_working_3-way'!X132^(1/3)*COS(('OddsRatio_working_3-way'!Y132+4*PI())/3)</f>
        <v>-0.24223147029830303</v>
      </c>
      <c r="AC132" s="11">
        <f>'OddsRatio_working_3-way'!X132^(1/3)*SIN('OddsRatio_working_3-way'!Y132/3)</f>
        <v>3.285902580297187E-2</v>
      </c>
      <c r="AD132" s="11">
        <f>'OddsRatio_working_3-way'!X132^(1/3)*SIN(('OddsRatio_working_3-way'!Y132+2*PI())/3)</f>
        <v>0.45241623955174359</v>
      </c>
      <c r="AE132" s="11">
        <f>'OddsRatio_working_3-way'!X132^(1/3)*SIN(('OddsRatio_working_3-way'!Y132+4*PI())/3)</f>
        <v>-0.48527526535471527</v>
      </c>
      <c r="AF132" s="11">
        <f>-'OddsRatio_working_3-way'!U132/(3*'OddsRatio_working_3-way'!X132^(1/3))*COS(('OddsRatio_working_3-way'!Y132)/3)</f>
        <v>0.54137644277456942</v>
      </c>
      <c r="AG132" s="11">
        <f>-'OddsRatio_working_3-way'!U132/(3*'OddsRatio_working_3-way'!X132^(1/3))*COS(('OddsRatio_working_3-way'!Y132+2*PI())/3)</f>
        <v>-0.2991449724762667</v>
      </c>
      <c r="AH132" s="11">
        <f>-'OddsRatio_working_3-way'!U132/(3*'OddsRatio_working_3-way'!X132^(1/3))*COS(('OddsRatio_working_3-way'!Y132+4*PI())/3)</f>
        <v>-0.24223147029830303</v>
      </c>
      <c r="AI132" s="11">
        <f>'OddsRatio_working_3-way'!U132/(3*'OddsRatio_working_3-way'!X132^(1/3))*SIN(('OddsRatio_working_3-way'!Y132)/3)</f>
        <v>-3.285902580297187E-2</v>
      </c>
      <c r="AJ132" s="11">
        <f>'OddsRatio_working_3-way'!U132/(3*'OddsRatio_working_3-way'!X132^(1/3))*SIN(('OddsRatio_working_3-way'!Y132+2*PI())/3)</f>
        <v>-0.45241623955174359</v>
      </c>
      <c r="AK132" s="11">
        <f>'OddsRatio_working_3-way'!U132/(3*'OddsRatio_working_3-way'!X132^(1/3))*SIN(('OddsRatio_working_3-way'!Y132+4*PI())/3)</f>
        <v>0.48527526535471527</v>
      </c>
      <c r="AL132" s="11">
        <f>'OddsRatio_working_3-way'!Z132+'OddsRatio_working_3-way'!AF132</f>
        <v>1.0827528855491388</v>
      </c>
      <c r="AM132" s="11">
        <f>'OddsRatio_working_3-way'!AA132+'OddsRatio_working_3-way'!AG132</f>
        <v>-0.5982899449525334</v>
      </c>
      <c r="AN132" s="11">
        <f>'OddsRatio_working_3-way'!AB132+'OddsRatio_working_3-way'!AH132</f>
        <v>-0.48446294059660605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1.0827528855491388</v>
      </c>
      <c r="AS132" s="11">
        <f>IF(('OddsRatio_working_3-way'!X132=0),IF(Q132&gt;0,-Q132^(1/3),(-Q132)^(1/3)),'OddsRatio_working_3-way'!AM132-'OddsRatio_working_3-way'!R132/3)</f>
        <v>-0.5982899449525334</v>
      </c>
      <c r="AT132" s="11">
        <f>IF(('OddsRatio_working_3-way'!X132=0),IF(Q132&gt;0,-Q132^(1/3),(-Q132)^(1/3)),'OddsRatio_working_3-way'!AN132-'OddsRatio_working_3-way'!R132/3)</f>
        <v>-0.48446294059660605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9">
        <f t="shared" si="28"/>
        <v>0.48167958309001557</v>
      </c>
      <c r="E133" s="9">
        <f t="shared" si="29"/>
        <v>0.25989023403577527</v>
      </c>
      <c r="F133" s="9">
        <f t="shared" si="30"/>
        <v>0.25843018287420938</v>
      </c>
      <c r="G133" s="9">
        <f t="shared" si="31"/>
        <v>1.0869382781767407</v>
      </c>
      <c r="H133" s="9">
        <f t="shared" si="32"/>
        <v>2.0760688953949735</v>
      </c>
      <c r="I133" s="9">
        <f t="shared" si="33"/>
        <v>3.8477782888230601</v>
      </c>
      <c r="J133" s="9">
        <f t="shared" si="34"/>
        <v>3.8695170543865958</v>
      </c>
      <c r="K133" s="11">
        <f t="shared" si="35"/>
        <v>0.50251256281407031</v>
      </c>
      <c r="L133" s="11">
        <f t="shared" si="36"/>
        <v>0.27624309392265195</v>
      </c>
      <c r="M133" s="11">
        <f t="shared" si="37"/>
        <v>0.27472527472527469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-0.2611423946275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0.23835100461325504</v>
      </c>
      <c r="Q133" s="11">
        <f>2*'OddsRatio_working_3-way'!K133*'OddsRatio_working_3-way'!L133*'OddsRatio_working_3-way'!M133</f>
        <v>7.627232147624162E-2</v>
      </c>
      <c r="R133" s="11">
        <f t="shared" si="38"/>
        <v>0</v>
      </c>
      <c r="S133" s="11">
        <f t="shared" si="39"/>
        <v>-0.91272428191234456</v>
      </c>
      <c r="T133" s="11">
        <f t="shared" si="40"/>
        <v>-0.2920717702119503</v>
      </c>
      <c r="U133" s="11">
        <f>'OddsRatio_working_3-way'!S133-'OddsRatio_working_3-way'!R133^2/3</f>
        <v>-0.91272428191234456</v>
      </c>
      <c r="V133" s="11">
        <f>'OddsRatio_working_3-way'!S133*'OddsRatio_working_3-way'!R133/3-2*'OddsRatio_working_3-way'!R133^3/27-'OddsRatio_working_3-way'!T133</f>
        <v>0.2920717702119503</v>
      </c>
      <c r="W133" s="11">
        <f>'OddsRatio_working_3-way'!V133^2+4*'OddsRatio_working_3-way'!U133^3/27</f>
        <v>-2.7339890681889384E-2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0.16781374320703868</v>
      </c>
      <c r="Y133" s="11">
        <f>IF('OddsRatio_working_3-way'!W133&gt;=0,IF('OddsRatio_working_3-way'!V133+SQRT('OddsRatio_working_3-way'!W133)&gt;0,0,PI()),ACOS('OddsRatio_working_3-way'!V133/(2*'OddsRatio_working_3-way'!X133)))</f>
        <v>0.51513541938448681</v>
      </c>
      <c r="Z133" s="11">
        <f>'OddsRatio_working_3-way'!X133^(1/3)*COS('OddsRatio_working_3-way'!Y133/3)</f>
        <v>0.54346913908837036</v>
      </c>
      <c r="AA133" s="11">
        <f>'OddsRatio_working_3-way'!X133^(1/3)*COS(('OddsRatio_working_3-way'!Y133+2*PI())/3)</f>
        <v>-0.35335590022431668</v>
      </c>
      <c r="AB133" s="11">
        <f>'OddsRatio_working_3-way'!X133^(1/3)*COS(('OddsRatio_working_3-way'!Y133+4*PI())/3)</f>
        <v>-0.19011323886405371</v>
      </c>
      <c r="AC133" s="11">
        <f>'OddsRatio_working_3-way'!X133^(1/3)*SIN('OddsRatio_working_3-way'!Y133/3)</f>
        <v>9.4248194479578773E-2</v>
      </c>
      <c r="AD133" s="11">
        <f>'OddsRatio_working_3-way'!X133^(1/3)*SIN(('OddsRatio_working_3-way'!Y133+2*PI())/3)</f>
        <v>0.42353398338359777</v>
      </c>
      <c r="AE133" s="11">
        <f>'OddsRatio_working_3-way'!X133^(1/3)*SIN(('OddsRatio_working_3-way'!Y133+4*PI())/3)</f>
        <v>-0.51778217786317648</v>
      </c>
      <c r="AF133" s="11">
        <f>-'OddsRatio_working_3-way'!U133/(3*'OddsRatio_working_3-way'!X133^(1/3))*COS(('OddsRatio_working_3-way'!Y133)/3)</f>
        <v>0.54346913908837025</v>
      </c>
      <c r="AG133" s="11">
        <f>-'OddsRatio_working_3-way'!U133/(3*'OddsRatio_working_3-way'!X133^(1/3))*COS(('OddsRatio_working_3-way'!Y133+2*PI())/3)</f>
        <v>-0.35335590022431662</v>
      </c>
      <c r="AH133" s="11">
        <f>-'OddsRatio_working_3-way'!U133/(3*'OddsRatio_working_3-way'!X133^(1/3))*COS(('OddsRatio_working_3-way'!Y133+4*PI())/3)</f>
        <v>-0.19011323886405368</v>
      </c>
      <c r="AI133" s="11">
        <f>'OddsRatio_working_3-way'!U133/(3*'OddsRatio_working_3-way'!X133^(1/3))*SIN(('OddsRatio_working_3-way'!Y133)/3)</f>
        <v>-9.4248194479578745E-2</v>
      </c>
      <c r="AJ133" s="11">
        <f>'OddsRatio_working_3-way'!U133/(3*'OddsRatio_working_3-way'!X133^(1/3))*SIN(('OddsRatio_working_3-way'!Y133+2*PI())/3)</f>
        <v>-0.42353398338359766</v>
      </c>
      <c r="AK133" s="11">
        <f>'OddsRatio_working_3-way'!U133/(3*'OddsRatio_working_3-way'!X133^(1/3))*SIN(('OddsRatio_working_3-way'!Y133+4*PI())/3)</f>
        <v>0.51778217786317637</v>
      </c>
      <c r="AL133" s="11">
        <f>'OddsRatio_working_3-way'!Z133+'OddsRatio_working_3-way'!AF133</f>
        <v>1.0869382781767407</v>
      </c>
      <c r="AM133" s="11">
        <f>'OddsRatio_working_3-way'!AA133+'OddsRatio_working_3-way'!AG133</f>
        <v>-0.70671180044863324</v>
      </c>
      <c r="AN133" s="11">
        <f>'OddsRatio_working_3-way'!AB133+'OddsRatio_working_3-way'!AH133</f>
        <v>-0.38022647772810736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1.0869382781767407</v>
      </c>
      <c r="AS133" s="11">
        <f>IF(('OddsRatio_working_3-way'!X133=0),IF(Q133&gt;0,-Q133^(1/3),(-Q133)^(1/3)),'OddsRatio_working_3-way'!AM133-'OddsRatio_working_3-way'!R133/3)</f>
        <v>-0.70671180044863324</v>
      </c>
      <c r="AT133" s="11">
        <f>IF(('OddsRatio_working_3-way'!X133=0),IF(Q133&gt;0,-Q133^(1/3),(-Q133)^(1/3)),'OddsRatio_working_3-way'!AN133-'OddsRatio_working_3-way'!R133/3)</f>
        <v>-0.38022647772810736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9">
        <f t="shared" si="28"/>
        <v>0.62164779128779024</v>
      </c>
      <c r="E134" s="9">
        <f t="shared" si="29"/>
        <v>0.23268493729101536</v>
      </c>
      <c r="F134" s="9">
        <f t="shared" si="30"/>
        <v>0.14566727142119471</v>
      </c>
      <c r="G134" s="9">
        <f t="shared" si="31"/>
        <v>1.1065962372751441</v>
      </c>
      <c r="H134" s="9">
        <f t="shared" si="32"/>
        <v>1.6086279305013289</v>
      </c>
      <c r="I134" s="9">
        <f t="shared" si="33"/>
        <v>4.29765678707993</v>
      </c>
      <c r="J134" s="9">
        <f t="shared" si="34"/>
        <v>6.8649600575582639</v>
      </c>
      <c r="K134" s="11">
        <f t="shared" si="35"/>
        <v>0.64516129032258063</v>
      </c>
      <c r="L134" s="11">
        <f t="shared" si="36"/>
        <v>0.25125628140703515</v>
      </c>
      <c r="M134" s="11">
        <f t="shared" si="37"/>
        <v>0.15873015873015872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-0.22351130974894962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0.22719846029944907</v>
      </c>
      <c r="Q134" s="11">
        <f>2*'OddsRatio_working_3-way'!K134*'OddsRatio_working_3-way'!L134*'OddsRatio_working_3-way'!M134</f>
        <v>5.1460579909274988E-2</v>
      </c>
      <c r="R134" s="11">
        <f t="shared" si="38"/>
        <v>0</v>
      </c>
      <c r="S134" s="11">
        <f t="shared" si="39"/>
        <v>-1.0164964831293812</v>
      </c>
      <c r="T134" s="11">
        <f t="shared" si="40"/>
        <v>-0.23023702902137741</v>
      </c>
      <c r="U134" s="11">
        <f>'OddsRatio_working_3-way'!S134-'OddsRatio_working_3-way'!R134^2/3</f>
        <v>-1.0164964831293812</v>
      </c>
      <c r="V134" s="11">
        <f>'OddsRatio_working_3-way'!S134*'OddsRatio_working_3-way'!R134/3-2*'OddsRatio_working_3-way'!R134^3/27-'OddsRatio_working_3-way'!T134</f>
        <v>0.23023702902137741</v>
      </c>
      <c r="W134" s="11">
        <f>'OddsRatio_working_3-way'!V134^2+4*'OddsRatio_working_3-way'!U134^3/27</f>
        <v>-0.10259244239455986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0.19723180012814265</v>
      </c>
      <c r="Y134" s="11">
        <f>IF('OddsRatio_working_3-way'!W134&gt;=0,IF('OddsRatio_working_3-way'!V134+SQRT('OddsRatio_working_3-way'!W134)&gt;0,0,PI()),ACOS('OddsRatio_working_3-way'!V134/(2*'OddsRatio_working_3-way'!X134)))</f>
        <v>0.9475537499402239</v>
      </c>
      <c r="Z134" s="11">
        <f>'OddsRatio_working_3-way'!X134^(1/3)*COS('OddsRatio_working_3-way'!Y134/3)</f>
        <v>0.55329811863757206</v>
      </c>
      <c r="AA134" s="11">
        <f>'OddsRatio_working_3-way'!X134^(1/3)*COS(('OddsRatio_working_3-way'!Y134+2*PI())/3)</f>
        <v>-0.43323773935804583</v>
      </c>
      <c r="AB134" s="11">
        <f>'OddsRatio_working_3-way'!X134^(1/3)*COS(('OddsRatio_working_3-way'!Y134+4*PI())/3)</f>
        <v>-0.12006037927952611</v>
      </c>
      <c r="AC134" s="11">
        <f>'OddsRatio_working_3-way'!X134^(1/3)*SIN('OddsRatio_working_3-way'!Y134/3)</f>
        <v>0.18081303314542974</v>
      </c>
      <c r="AD134" s="11">
        <f>'OddsRatio_working_3-way'!X134^(1/3)*SIN(('OddsRatio_working_3-way'!Y134+2*PI())/3)</f>
        <v>0.38876371003355881</v>
      </c>
      <c r="AE134" s="11">
        <f>'OddsRatio_working_3-way'!X134^(1/3)*SIN(('OddsRatio_working_3-way'!Y134+4*PI())/3)</f>
        <v>-0.56957674317898843</v>
      </c>
      <c r="AF134" s="11">
        <f>-'OddsRatio_working_3-way'!U134/(3*'OddsRatio_working_3-way'!X134^(1/3))*COS(('OddsRatio_working_3-way'!Y134)/3)</f>
        <v>0.55329811863757217</v>
      </c>
      <c r="AG134" s="11">
        <f>-'OddsRatio_working_3-way'!U134/(3*'OddsRatio_working_3-way'!X134^(1/3))*COS(('OddsRatio_working_3-way'!Y134+2*PI())/3)</f>
        <v>-0.43323773935804594</v>
      </c>
      <c r="AH134" s="11">
        <f>-'OddsRatio_working_3-way'!U134/(3*'OddsRatio_working_3-way'!X134^(1/3))*COS(('OddsRatio_working_3-way'!Y134+4*PI())/3)</f>
        <v>-0.12006037927952613</v>
      </c>
      <c r="AI134" s="11">
        <f>'OddsRatio_working_3-way'!U134/(3*'OddsRatio_working_3-way'!X134^(1/3))*SIN(('OddsRatio_working_3-way'!Y134)/3)</f>
        <v>-0.18081303314542976</v>
      </c>
      <c r="AJ134" s="11">
        <f>'OddsRatio_working_3-way'!U134/(3*'OddsRatio_working_3-way'!X134^(1/3))*SIN(('OddsRatio_working_3-way'!Y134+2*PI())/3)</f>
        <v>-0.38876371003355886</v>
      </c>
      <c r="AK134" s="11">
        <f>'OddsRatio_working_3-way'!U134/(3*'OddsRatio_working_3-way'!X134^(1/3))*SIN(('OddsRatio_working_3-way'!Y134+4*PI())/3)</f>
        <v>0.56957674317898854</v>
      </c>
      <c r="AL134" s="11">
        <f>'OddsRatio_working_3-way'!Z134+'OddsRatio_working_3-way'!AF134</f>
        <v>1.1065962372751441</v>
      </c>
      <c r="AM134" s="11">
        <f>'OddsRatio_working_3-way'!AA134+'OddsRatio_working_3-way'!AG134</f>
        <v>-0.86647547871609176</v>
      </c>
      <c r="AN134" s="11">
        <f>'OddsRatio_working_3-way'!AB134+'OddsRatio_working_3-way'!AH134</f>
        <v>-0.24012075855905224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1.1065962372751441</v>
      </c>
      <c r="AS134" s="11">
        <f>IF(('OddsRatio_working_3-way'!X134=0),IF(Q134&gt;0,-Q134^(1/3),(-Q134)^(1/3)),'OddsRatio_working_3-way'!AM134-'OddsRatio_working_3-way'!R134/3)</f>
        <v>-0.86647547871609176</v>
      </c>
      <c r="AT134" s="11">
        <f>IF(('OddsRatio_working_3-way'!X134=0),IF(Q134&gt;0,-Q134^(1/3),(-Q134)^(1/3)),'OddsRatio_working_3-way'!AN134-'OddsRatio_working_3-way'!R134/3)</f>
        <v>-0.24012075855905224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9">
        <f t="shared" si="28"/>
        <v>0.44786374134317897</v>
      </c>
      <c r="E135" s="9">
        <f t="shared" si="29"/>
        <v>0.3159522665697152</v>
      </c>
      <c r="F135" s="9">
        <f t="shared" si="30"/>
        <v>0.23618399208710589</v>
      </c>
      <c r="G135" s="9">
        <f t="shared" si="31"/>
        <v>1.0852306049621481</v>
      </c>
      <c r="H135" s="9">
        <f t="shared" si="32"/>
        <v>2.2328219672370007</v>
      </c>
      <c r="I135" s="9">
        <f t="shared" si="33"/>
        <v>3.1650350568994856</v>
      </c>
      <c r="J135" s="9">
        <f t="shared" si="34"/>
        <v>4.2339872027872012</v>
      </c>
      <c r="K135" s="11">
        <f t="shared" si="35"/>
        <v>0.46816479400749061</v>
      </c>
      <c r="L135" s="11">
        <f t="shared" si="36"/>
        <v>0.333889816360601</v>
      </c>
      <c r="M135" s="11">
        <f t="shared" si="37"/>
        <v>0.25125628140703515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-0.26525058373218924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0.2400109945537181</v>
      </c>
      <c r="Q135" s="11">
        <f>2*'OddsRatio_working_3-way'!K135*'OddsRatio_working_3-way'!L135*'OddsRatio_working_3-way'!M135</f>
        <v>7.8550480953597804E-2</v>
      </c>
      <c r="R135" s="11">
        <f t="shared" si="38"/>
        <v>0</v>
      </c>
      <c r="S135" s="11">
        <f t="shared" si="39"/>
        <v>-0.90484624454604656</v>
      </c>
      <c r="T135" s="11">
        <f t="shared" si="40"/>
        <v>-0.29613688252202469</v>
      </c>
      <c r="U135" s="11">
        <f>'OddsRatio_working_3-way'!S135-'OddsRatio_working_3-way'!R135^2/3</f>
        <v>-0.90484624454604656</v>
      </c>
      <c r="V135" s="11">
        <f>'OddsRatio_working_3-way'!S135*'OddsRatio_working_3-way'!R135/3-2*'OddsRatio_working_3-way'!R135^3/27-'OddsRatio_working_3-way'!T135</f>
        <v>0.29613688252202469</v>
      </c>
      <c r="W135" s="11">
        <f>'OddsRatio_working_3-way'!V135^2+4*'OddsRatio_working_3-way'!U135^3/27</f>
        <v>-2.2057006143314406E-2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0.1656457510269867</v>
      </c>
      <c r="Y135" s="11">
        <f>IF('OddsRatio_working_3-way'!W135&gt;=0,IF('OddsRatio_working_3-way'!V135+SQRT('OddsRatio_working_3-way'!W135)&gt;0,0,PI()),ACOS('OddsRatio_working_3-way'!V135/(2*'OddsRatio_working_3-way'!X135)))</f>
        <v>0.46485597234908904</v>
      </c>
      <c r="Z135" s="11">
        <f>'OddsRatio_working_3-way'!X135^(1/3)*COS('OddsRatio_working_3-way'!Y135/3)</f>
        <v>0.54261530248107404</v>
      </c>
      <c r="AA135" s="11">
        <f>'OddsRatio_working_3-way'!X135^(1/3)*COS(('OddsRatio_working_3-way'!Y135+2*PI())/3)</f>
        <v>-0.34471089552538486</v>
      </c>
      <c r="AB135" s="11">
        <f>'OddsRatio_working_3-way'!X135^(1/3)*COS(('OddsRatio_working_3-way'!Y135+4*PI())/3)</f>
        <v>-0.19790440695568953</v>
      </c>
      <c r="AC135" s="11">
        <f>'OddsRatio_working_3-way'!X135^(1/3)*SIN('OddsRatio_working_3-way'!Y135/3)</f>
        <v>8.4758765694497529E-2</v>
      </c>
      <c r="AD135" s="11">
        <f>'OddsRatio_working_3-way'!X135^(1/3)*SIN(('OddsRatio_working_3-way'!Y135+2*PI())/3)</f>
        <v>0.42753925358353873</v>
      </c>
      <c r="AE135" s="11">
        <f>'OddsRatio_working_3-way'!X135^(1/3)*SIN(('OddsRatio_working_3-way'!Y135+4*PI())/3)</f>
        <v>-0.51229801927803609</v>
      </c>
      <c r="AF135" s="11">
        <f>-'OddsRatio_working_3-way'!U135/(3*'OddsRatio_working_3-way'!X135^(1/3))*COS(('OddsRatio_working_3-way'!Y135)/3)</f>
        <v>0.54261530248107404</v>
      </c>
      <c r="AG135" s="11">
        <f>-'OddsRatio_working_3-way'!U135/(3*'OddsRatio_working_3-way'!X135^(1/3))*COS(('OddsRatio_working_3-way'!Y135+2*PI())/3)</f>
        <v>-0.34471089552538486</v>
      </c>
      <c r="AH135" s="11">
        <f>-'OddsRatio_working_3-way'!U135/(3*'OddsRatio_working_3-way'!X135^(1/3))*COS(('OddsRatio_working_3-way'!Y135+4*PI())/3)</f>
        <v>-0.19790440695568953</v>
      </c>
      <c r="AI135" s="11">
        <f>'OddsRatio_working_3-way'!U135/(3*'OddsRatio_working_3-way'!X135^(1/3))*SIN(('OddsRatio_working_3-way'!Y135)/3)</f>
        <v>-8.4758765694497529E-2</v>
      </c>
      <c r="AJ135" s="11">
        <f>'OddsRatio_working_3-way'!U135/(3*'OddsRatio_working_3-way'!X135^(1/3))*SIN(('OddsRatio_working_3-way'!Y135+2*PI())/3)</f>
        <v>-0.42753925358353873</v>
      </c>
      <c r="AK135" s="11">
        <f>'OddsRatio_working_3-way'!U135/(3*'OddsRatio_working_3-way'!X135^(1/3))*SIN(('OddsRatio_working_3-way'!Y135+4*PI())/3)</f>
        <v>0.51229801927803609</v>
      </c>
      <c r="AL135" s="11">
        <f>'OddsRatio_working_3-way'!Z135+'OddsRatio_working_3-way'!AF135</f>
        <v>1.0852306049621481</v>
      </c>
      <c r="AM135" s="11">
        <f>'OddsRatio_working_3-way'!AA135+'OddsRatio_working_3-way'!AG135</f>
        <v>-0.68942179105076973</v>
      </c>
      <c r="AN135" s="11">
        <f>'OddsRatio_working_3-way'!AB135+'OddsRatio_working_3-way'!AH135</f>
        <v>-0.39580881391137906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1.0852306049621481</v>
      </c>
      <c r="AS135" s="11">
        <f>IF(('OddsRatio_working_3-way'!X135=0),IF(Q135&gt;0,-Q135^(1/3),(-Q135)^(1/3)),'OddsRatio_working_3-way'!AM135-'OddsRatio_working_3-way'!R135/3)</f>
        <v>-0.68942179105076973</v>
      </c>
      <c r="AT135" s="11">
        <f>IF(('OddsRatio_working_3-way'!X135=0),IF(Q135&gt;0,-Q135^(1/3),(-Q135)^(1/3)),'OddsRatio_working_3-way'!AN135-'OddsRatio_working_3-way'!R135/3)</f>
        <v>-0.39580881391137906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9">
        <f t="shared" si="28"/>
        <v>0.31360592954190325</v>
      </c>
      <c r="E136" s="9">
        <f t="shared" si="29"/>
        <v>0.34319703522904832</v>
      </c>
      <c r="F136" s="9">
        <f t="shared" si="30"/>
        <v>0.34319703522904832</v>
      </c>
      <c r="G136" s="9">
        <f t="shared" si="31"/>
        <v>1.0781848364762885</v>
      </c>
      <c r="H136" s="9">
        <f t="shared" si="32"/>
        <v>3.1887152180468656</v>
      </c>
      <c r="I136" s="9">
        <f t="shared" si="33"/>
        <v>2.9137780847454118</v>
      </c>
      <c r="J136" s="9">
        <f t="shared" si="34"/>
        <v>2.9137780847454118</v>
      </c>
      <c r="K136" s="11">
        <f t="shared" si="35"/>
        <v>0.33003300330033003</v>
      </c>
      <c r="L136" s="11">
        <f t="shared" si="36"/>
        <v>0.3603603603603604</v>
      </c>
      <c r="M136" s="11">
        <f t="shared" si="37"/>
        <v>0.3603603603603604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-0.27410953902792257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0.23914736250834728</v>
      </c>
      <c r="Q136" s="11">
        <f>2*'OddsRatio_working_3-way'!K136*'OddsRatio_working_3-way'!L136*'OddsRatio_working_3-way'!M136</f>
        <v>8.5715900540626278E-2</v>
      </c>
      <c r="R136" s="11">
        <f t="shared" si="38"/>
        <v>0</v>
      </c>
      <c r="S136" s="11">
        <f t="shared" si="39"/>
        <v>-0.87245180651661369</v>
      </c>
      <c r="T136" s="11">
        <f t="shared" si="40"/>
        <v>-0.31270674068695836</v>
      </c>
      <c r="U136" s="11">
        <f>'OddsRatio_working_3-way'!S136-'OddsRatio_working_3-way'!R136^2/3</f>
        <v>-0.87245180651661369</v>
      </c>
      <c r="V136" s="11">
        <f>'OddsRatio_working_3-way'!S136*'OddsRatio_working_3-way'!R136/3-2*'OddsRatio_working_3-way'!R136^3/27-'OddsRatio_working_3-way'!T136</f>
        <v>0.31270674068695836</v>
      </c>
      <c r="W136" s="11">
        <f>'OddsRatio_working_3-way'!V136^2+4*'OddsRatio_working_3-way'!U136^3/27</f>
        <v>-5.9760861531170384E-4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0.15683041341395834</v>
      </c>
      <c r="Y136" s="11">
        <f>IF('OddsRatio_working_3-way'!W136&gt;=0,IF('OddsRatio_working_3-way'!V136+SQRT('OddsRatio_working_3-way'!W136)&gt;0,0,PI()),ACOS('OddsRatio_working_3-way'!V136/(2*'OddsRatio_working_3-way'!X136)))</f>
        <v>7.8016919292882125E-2</v>
      </c>
      <c r="Z136" s="11">
        <f>'OddsRatio_working_3-way'!X136^(1/3)*COS('OddsRatio_working_3-way'!Y136/3)</f>
        <v>0.53909241823814436</v>
      </c>
      <c r="AA136" s="11">
        <f>'OddsRatio_working_3-way'!X136^(1/3)*COS(('OddsRatio_working_3-way'!Y136+2*PI())/3)</f>
        <v>-0.28169014084507082</v>
      </c>
      <c r="AB136" s="11">
        <f>'OddsRatio_working_3-way'!X136^(1/3)*COS(('OddsRatio_working_3-way'!Y136+4*PI())/3)</f>
        <v>-0.25740227739307342</v>
      </c>
      <c r="AC136" s="11">
        <f>'OddsRatio_working_3-way'!X136^(1/3)*SIN('OddsRatio_working_3-way'!Y136/3)</f>
        <v>1.4022604502051615E-2</v>
      </c>
      <c r="AD136" s="11">
        <f>'OddsRatio_working_3-way'!X136^(1/3)*SIN(('OddsRatio_working_3-way'!Y136+2*PI())/3)</f>
        <v>0.45985642693079271</v>
      </c>
      <c r="AE136" s="11">
        <f>'OddsRatio_working_3-way'!X136^(1/3)*SIN(('OddsRatio_working_3-way'!Y136+4*PI())/3)</f>
        <v>-0.47387903143284421</v>
      </c>
      <c r="AF136" s="11">
        <f>-'OddsRatio_working_3-way'!U136/(3*'OddsRatio_working_3-way'!X136^(1/3))*COS(('OddsRatio_working_3-way'!Y136)/3)</f>
        <v>0.53909241823814424</v>
      </c>
      <c r="AG136" s="11">
        <f>-'OddsRatio_working_3-way'!U136/(3*'OddsRatio_working_3-way'!X136^(1/3))*COS(('OddsRatio_working_3-way'!Y136+2*PI())/3)</f>
        <v>-0.28169014084507077</v>
      </c>
      <c r="AH136" s="11">
        <f>-'OddsRatio_working_3-way'!U136/(3*'OddsRatio_working_3-way'!X136^(1/3))*COS(('OddsRatio_working_3-way'!Y136+4*PI())/3)</f>
        <v>-0.25740227739307336</v>
      </c>
      <c r="AI136" s="11">
        <f>'OddsRatio_working_3-way'!U136/(3*'OddsRatio_working_3-way'!X136^(1/3))*SIN(('OddsRatio_working_3-way'!Y136)/3)</f>
        <v>-1.4022604502051613E-2</v>
      </c>
      <c r="AJ136" s="11">
        <f>'OddsRatio_working_3-way'!U136/(3*'OddsRatio_working_3-way'!X136^(1/3))*SIN(('OddsRatio_working_3-way'!Y136+2*PI())/3)</f>
        <v>-0.45985642693079259</v>
      </c>
      <c r="AK136" s="11">
        <f>'OddsRatio_working_3-way'!U136/(3*'OddsRatio_working_3-way'!X136^(1/3))*SIN(('OddsRatio_working_3-way'!Y136+4*PI())/3)</f>
        <v>0.4738790314328441</v>
      </c>
      <c r="AL136" s="11">
        <f>'OddsRatio_working_3-way'!Z136+'OddsRatio_working_3-way'!AF136</f>
        <v>1.0781848364762885</v>
      </c>
      <c r="AM136" s="11">
        <f>'OddsRatio_working_3-way'!AA136+'OddsRatio_working_3-way'!AG136</f>
        <v>-0.56338028169014165</v>
      </c>
      <c r="AN136" s="11">
        <f>'OddsRatio_working_3-way'!AB136+'OddsRatio_working_3-way'!AH136</f>
        <v>-0.51480455478614684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1.0781848364762885</v>
      </c>
      <c r="AS136" s="11">
        <f>IF(('OddsRatio_working_3-way'!X136=0),IF(Q136&gt;0,-Q136^(1/3),(-Q136)^(1/3)),'OddsRatio_working_3-way'!AM136-'OddsRatio_working_3-way'!R136/3)</f>
        <v>-0.56338028169014165</v>
      </c>
      <c r="AT136" s="11">
        <f>IF(('OddsRatio_working_3-way'!X136=0),IF(Q136&gt;0,-Q136^(1/3),(-Q136)^(1/3)),'OddsRatio_working_3-way'!AN136-'OddsRatio_working_3-way'!R136/3)</f>
        <v>-0.51480455478614684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9">
        <f t="shared" si="28"/>
        <v>0.50332362617571491</v>
      </c>
      <c r="E137" s="9">
        <f t="shared" si="29"/>
        <v>0.29804310894380776</v>
      </c>
      <c r="F137" s="9">
        <f t="shared" si="30"/>
        <v>0.19863326488047689</v>
      </c>
      <c r="G137" s="9">
        <f t="shared" si="31"/>
        <v>1.0903793189760189</v>
      </c>
      <c r="H137" s="9">
        <f t="shared" si="32"/>
        <v>1.9867932836732978</v>
      </c>
      <c r="I137" s="9">
        <f t="shared" si="33"/>
        <v>3.3552193289882011</v>
      </c>
      <c r="J137" s="9">
        <f t="shared" si="34"/>
        <v>5.0344034802112709</v>
      </c>
      <c r="K137" s="11">
        <f t="shared" si="35"/>
        <v>0.52493438320209973</v>
      </c>
      <c r="L137" s="11">
        <f t="shared" si="36"/>
        <v>0.31645569620253161</v>
      </c>
      <c r="M137" s="11">
        <f t="shared" si="37"/>
        <v>0.21276595744680851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-0.25563724814495126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0.23910457193389473</v>
      </c>
      <c r="Q137" s="11">
        <f>2*'OddsRatio_working_3-way'!K137*'OddsRatio_working_3-way'!L137*'OddsRatio_working_3-way'!M137</f>
        <v>7.0688713062496591E-2</v>
      </c>
      <c r="R137" s="11">
        <f t="shared" si="38"/>
        <v>0</v>
      </c>
      <c r="S137" s="11">
        <f t="shared" si="39"/>
        <v>-0.93532759278615696</v>
      </c>
      <c r="T137" s="11">
        <f t="shared" si="40"/>
        <v>-0.27651961353618831</v>
      </c>
      <c r="U137" s="11">
        <f>'OddsRatio_working_3-way'!S137-'OddsRatio_working_3-way'!R137^2/3</f>
        <v>-0.93532759278615696</v>
      </c>
      <c r="V137" s="11">
        <f>'OddsRatio_working_3-way'!S137*'OddsRatio_working_3-way'!R137/3-2*'OddsRatio_working_3-way'!R137^3/27-'OddsRatio_working_3-way'!T137</f>
        <v>0.27651961353618831</v>
      </c>
      <c r="W137" s="11">
        <f>'OddsRatio_working_3-way'!V137^2+4*'OddsRatio_working_3-way'!U137^3/27</f>
        <v>-4.4760584140148094E-2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0.17408595636233198</v>
      </c>
      <c r="Y137" s="11">
        <f>IF('OddsRatio_working_3-way'!W137&gt;=0,IF('OddsRatio_working_3-way'!V137+SQRT('OddsRatio_working_3-way'!W137)&gt;0,0,PI()),ACOS('OddsRatio_working_3-way'!V137/(2*'OddsRatio_working_3-way'!X137)))</f>
        <v>0.65309941816885364</v>
      </c>
      <c r="Z137" s="11">
        <f>'OddsRatio_working_3-way'!X137^(1/3)*COS('OddsRatio_working_3-way'!Y137/3)</f>
        <v>0.54518965948800957</v>
      </c>
      <c r="AA137" s="11">
        <f>'OddsRatio_working_3-way'!X137^(1/3)*COS(('OddsRatio_working_3-way'!Y137+2*PI())/3)</f>
        <v>-0.37703655793274393</v>
      </c>
      <c r="AB137" s="11">
        <f>'OddsRatio_working_3-way'!X137^(1/3)*COS(('OddsRatio_working_3-way'!Y137+4*PI())/3)</f>
        <v>-0.16815310155526578</v>
      </c>
      <c r="AC137" s="11">
        <f>'OddsRatio_working_3-way'!X137^(1/3)*SIN('OddsRatio_working_3-way'!Y137/3)</f>
        <v>0.12059891976879671</v>
      </c>
      <c r="AD137" s="11">
        <f>'OddsRatio_working_3-way'!X137^(1/3)*SIN(('OddsRatio_working_3-way'!Y137+2*PI())/3)</f>
        <v>0.41184863511280584</v>
      </c>
      <c r="AE137" s="11">
        <f>'OddsRatio_working_3-way'!X137^(1/3)*SIN(('OddsRatio_working_3-way'!Y137+4*PI())/3)</f>
        <v>-0.53244755488160234</v>
      </c>
      <c r="AF137" s="11">
        <f>-'OddsRatio_working_3-way'!U137/(3*'OddsRatio_working_3-way'!X137^(1/3))*COS(('OddsRatio_working_3-way'!Y137)/3)</f>
        <v>0.54518965948800935</v>
      </c>
      <c r="AG137" s="11">
        <f>-'OddsRatio_working_3-way'!U137/(3*'OddsRatio_working_3-way'!X137^(1/3))*COS(('OddsRatio_working_3-way'!Y137+2*PI())/3)</f>
        <v>-0.37703655793274377</v>
      </c>
      <c r="AH137" s="11">
        <f>-'OddsRatio_working_3-way'!U137/(3*'OddsRatio_working_3-way'!X137^(1/3))*COS(('OddsRatio_working_3-way'!Y137+4*PI())/3)</f>
        <v>-0.16815310155526569</v>
      </c>
      <c r="AI137" s="11">
        <f>'OddsRatio_working_3-way'!U137/(3*'OddsRatio_working_3-way'!X137^(1/3))*SIN(('OddsRatio_working_3-way'!Y137)/3)</f>
        <v>-0.12059891976879665</v>
      </c>
      <c r="AJ137" s="11">
        <f>'OddsRatio_working_3-way'!U137/(3*'OddsRatio_working_3-way'!X137^(1/3))*SIN(('OddsRatio_working_3-way'!Y137+2*PI())/3)</f>
        <v>-0.41184863511280567</v>
      </c>
      <c r="AK137" s="11">
        <f>'OddsRatio_working_3-way'!U137/(3*'OddsRatio_working_3-way'!X137^(1/3))*SIN(('OddsRatio_working_3-way'!Y137+4*PI())/3)</f>
        <v>0.53244755488160211</v>
      </c>
      <c r="AL137" s="11">
        <f>'OddsRatio_working_3-way'!Z137+'OddsRatio_working_3-way'!AF137</f>
        <v>1.0903793189760189</v>
      </c>
      <c r="AM137" s="11">
        <f>'OddsRatio_working_3-way'!AA137+'OddsRatio_working_3-way'!AG137</f>
        <v>-0.75407311586548764</v>
      </c>
      <c r="AN137" s="11">
        <f>'OddsRatio_working_3-way'!AB137+'OddsRatio_working_3-way'!AH137</f>
        <v>-0.3363062031105315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1.0903793189760189</v>
      </c>
      <c r="AS137" s="11">
        <f>IF(('OddsRatio_working_3-way'!X137=0),IF(Q137&gt;0,-Q137^(1/3),(-Q137)^(1/3)),'OddsRatio_working_3-way'!AM137-'OddsRatio_working_3-way'!R137/3)</f>
        <v>-0.75407311586548764</v>
      </c>
      <c r="AT137" s="11">
        <f>IF(('OddsRatio_working_3-way'!X137=0),IF(Q137&gt;0,-Q137^(1/3),(-Q137)^(1/3)),'OddsRatio_working_3-way'!AN137-'OddsRatio_working_3-way'!R137/3)</f>
        <v>-0.3363062031105315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9">
        <f t="shared" si="28"/>
        <v>0.51709191045768099</v>
      </c>
      <c r="E138" s="9">
        <f t="shared" si="29"/>
        <v>0.2964794297424187</v>
      </c>
      <c r="F138" s="9">
        <f t="shared" si="30"/>
        <v>0.18642865979990017</v>
      </c>
      <c r="G138" s="9">
        <f t="shared" si="31"/>
        <v>1.0909955329203835</v>
      </c>
      <c r="H138" s="9">
        <f t="shared" si="32"/>
        <v>1.9338921761798484</v>
      </c>
      <c r="I138" s="9">
        <f t="shared" si="33"/>
        <v>3.3729152841018344</v>
      </c>
      <c r="J138" s="9">
        <f t="shared" si="34"/>
        <v>5.3639821316815341</v>
      </c>
      <c r="K138" s="11">
        <f t="shared" si="35"/>
        <v>0.5387931034482758</v>
      </c>
      <c r="L138" s="11">
        <f t="shared" si="36"/>
        <v>0.31496062992125984</v>
      </c>
      <c r="M138" s="11">
        <f t="shared" si="37"/>
        <v>0.2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-0.25275590551181093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0.23863019277762695</v>
      </c>
      <c r="Q138" s="11">
        <f>2*'OddsRatio_working_3-way'!K138*'OddsRatio_working_3-way'!L138*'OddsRatio_working_3-way'!M138</f>
        <v>6.7879446103719793E-2</v>
      </c>
      <c r="R138" s="11">
        <f t="shared" si="38"/>
        <v>0</v>
      </c>
      <c r="S138" s="11">
        <f t="shared" si="39"/>
        <v>-0.94411322376195128</v>
      </c>
      <c r="T138" s="11">
        <f t="shared" si="40"/>
        <v>-0.26855731012998185</v>
      </c>
      <c r="U138" s="11">
        <f>'OddsRatio_working_3-way'!S138-'OddsRatio_working_3-way'!R138^2/3</f>
        <v>-0.94411322376195128</v>
      </c>
      <c r="V138" s="11">
        <f>'OddsRatio_working_3-way'!S138*'OddsRatio_working_3-way'!R138/3-2*'OddsRatio_working_3-way'!R138^3/27-'OddsRatio_working_3-way'!T138</f>
        <v>0.26855731012998185</v>
      </c>
      <c r="W138" s="11">
        <f>'OddsRatio_working_3-way'!V138^2+4*'OddsRatio_working_3-way'!U138^3/27</f>
        <v>-5.2548839859838617E-2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0.17654451894925108</v>
      </c>
      <c r="Y138" s="11">
        <f>IF('OddsRatio_working_3-way'!W138&gt;=0,IF('OddsRatio_working_3-way'!V138+SQRT('OddsRatio_working_3-way'!W138)&gt;0,0,PI()),ACOS('OddsRatio_working_3-way'!V138/(2*'OddsRatio_working_3-way'!X138)))</f>
        <v>0.70656917655995066</v>
      </c>
      <c r="Z138" s="11">
        <f>'OddsRatio_working_3-way'!X138^(1/3)*COS('OddsRatio_working_3-way'!Y138/3)</f>
        <v>0.54549776646019177</v>
      </c>
      <c r="AA138" s="11">
        <f>'OddsRatio_working_3-way'!X138^(1/3)*COS(('OddsRatio_working_3-way'!Y138+2*PI())/3)</f>
        <v>-0.38611751218314599</v>
      </c>
      <c r="AB138" s="11">
        <f>'OddsRatio_working_3-way'!X138^(1/3)*COS(('OddsRatio_working_3-way'!Y138+4*PI())/3)</f>
        <v>-0.15938025427704566</v>
      </c>
      <c r="AC138" s="11">
        <f>'OddsRatio_working_3-way'!X138^(1/3)*SIN('OddsRatio_working_3-way'!Y138/3)</f>
        <v>0.1309068168874046</v>
      </c>
      <c r="AD138" s="11">
        <f>'OddsRatio_working_3-way'!X138^(1/3)*SIN(('OddsRatio_working_3-way'!Y138+2*PI())/3)</f>
        <v>0.4069615150184947</v>
      </c>
      <c r="AE138" s="11">
        <f>'OddsRatio_working_3-way'!X138^(1/3)*SIN(('OddsRatio_working_3-way'!Y138+4*PI())/3)</f>
        <v>-0.53786833190589933</v>
      </c>
      <c r="AF138" s="11">
        <f>-'OddsRatio_working_3-way'!U138/(3*'OddsRatio_working_3-way'!X138^(1/3))*COS(('OddsRatio_working_3-way'!Y138)/3)</f>
        <v>0.54549776646019177</v>
      </c>
      <c r="AG138" s="11">
        <f>-'OddsRatio_working_3-way'!U138/(3*'OddsRatio_working_3-way'!X138^(1/3))*COS(('OddsRatio_working_3-way'!Y138+2*PI())/3)</f>
        <v>-0.38611751218314599</v>
      </c>
      <c r="AH138" s="11">
        <f>-'OddsRatio_working_3-way'!U138/(3*'OddsRatio_working_3-way'!X138^(1/3))*COS(('OddsRatio_working_3-way'!Y138+4*PI())/3)</f>
        <v>-0.15938025427704566</v>
      </c>
      <c r="AI138" s="11">
        <f>'OddsRatio_working_3-way'!U138/(3*'OddsRatio_working_3-way'!X138^(1/3))*SIN(('OddsRatio_working_3-way'!Y138)/3)</f>
        <v>-0.1309068168874046</v>
      </c>
      <c r="AJ138" s="11">
        <f>'OddsRatio_working_3-way'!U138/(3*'OddsRatio_working_3-way'!X138^(1/3))*SIN(('OddsRatio_working_3-way'!Y138+2*PI())/3)</f>
        <v>-0.4069615150184947</v>
      </c>
      <c r="AK138" s="11">
        <f>'OddsRatio_working_3-way'!U138/(3*'OddsRatio_working_3-way'!X138^(1/3))*SIN(('OddsRatio_working_3-way'!Y138+4*PI())/3)</f>
        <v>0.53786833190589933</v>
      </c>
      <c r="AL138" s="11">
        <f>'OddsRatio_working_3-way'!Z138+'OddsRatio_working_3-way'!AF138</f>
        <v>1.0909955329203835</v>
      </c>
      <c r="AM138" s="11">
        <f>'OddsRatio_working_3-way'!AA138+'OddsRatio_working_3-way'!AG138</f>
        <v>-0.77223502436629199</v>
      </c>
      <c r="AN138" s="11">
        <f>'OddsRatio_working_3-way'!AB138+'OddsRatio_working_3-way'!AH138</f>
        <v>-0.31876050855409133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1.0909955329203835</v>
      </c>
      <c r="AS138" s="11">
        <f>IF(('OddsRatio_working_3-way'!X138=0),IF(Q138&gt;0,-Q138^(1/3),(-Q138)^(1/3)),'OddsRatio_working_3-way'!AM138-'OddsRatio_working_3-way'!R138/3)</f>
        <v>-0.77223502436629199</v>
      </c>
      <c r="AT138" s="11">
        <f>IF(('OddsRatio_working_3-way'!X138=0),IF(Q138&gt;0,-Q138^(1/3),(-Q138)^(1/3)),'OddsRatio_working_3-way'!AN138-'OddsRatio_working_3-way'!R138/3)</f>
        <v>-0.31876050855409133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9">
        <f t="shared" si="28"/>
        <v>0.3832622092915956</v>
      </c>
      <c r="E139" s="9">
        <f t="shared" si="29"/>
        <v>0.32122689824399409</v>
      </c>
      <c r="F139" s="9">
        <f t="shared" si="30"/>
        <v>0.29551089246441037</v>
      </c>
      <c r="G139" s="9">
        <f t="shared" si="31"/>
        <v>1.0836227353130543</v>
      </c>
      <c r="H139" s="9">
        <f t="shared" si="32"/>
        <v>2.6091797619398855</v>
      </c>
      <c r="I139" s="9">
        <f t="shared" si="33"/>
        <v>3.1130643338604562</v>
      </c>
      <c r="J139" s="9">
        <f t="shared" si="34"/>
        <v>3.3839700176887195</v>
      </c>
      <c r="K139" s="11">
        <f t="shared" si="35"/>
        <v>0.4024144869215292</v>
      </c>
      <c r="L139" s="11">
        <f t="shared" si="36"/>
        <v>0.33898305084745761</v>
      </c>
      <c r="M139" s="11">
        <f t="shared" si="37"/>
        <v>0.3125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-0.27157222999011021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0.2402124612079255</v>
      </c>
      <c r="Q139" s="11">
        <f>2*'OddsRatio_working_3-way'!K139*'OddsRatio_working_3-way'!L139*'OddsRatio_working_3-way'!M139</f>
        <v>8.5257306551171433E-2</v>
      </c>
      <c r="R139" s="11">
        <f t="shared" si="38"/>
        <v>0</v>
      </c>
      <c r="S139" s="11">
        <f t="shared" si="39"/>
        <v>-0.88452512694936913</v>
      </c>
      <c r="T139" s="11">
        <f t="shared" si="40"/>
        <v>-0.31393970787910175</v>
      </c>
      <c r="U139" s="11">
        <f>'OddsRatio_working_3-way'!S139-'OddsRatio_working_3-way'!R139^2/3</f>
        <v>-0.88452512694936913</v>
      </c>
      <c r="V139" s="11">
        <f>'OddsRatio_working_3-way'!S139*'OddsRatio_working_3-way'!R139/3-2*'OddsRatio_working_3-way'!R139^3/27-'OddsRatio_working_3-way'!T139</f>
        <v>0.31393970787910175</v>
      </c>
      <c r="W139" s="11">
        <f>'OddsRatio_working_3-way'!V139^2+4*'OddsRatio_working_3-way'!U139^3/27</f>
        <v>-3.9661451903979933E-3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0.16009706850346583</v>
      </c>
      <c r="Y139" s="11">
        <f>IF('OddsRatio_working_3-way'!W139&gt;=0,IF('OddsRatio_working_3-way'!V139+SQRT('OddsRatio_working_3-way'!W139)&gt;0,0,PI()),ACOS('OddsRatio_working_3-way'!V139/(2*'OddsRatio_working_3-way'!X139)))</f>
        <v>0.19797558038778518</v>
      </c>
      <c r="Z139" s="11">
        <f>'OddsRatio_working_3-way'!X139^(1/3)*COS('OddsRatio_working_3-way'!Y139/3)</f>
        <v>0.54181136765652715</v>
      </c>
      <c r="AA139" s="11">
        <f>'OddsRatio_working_3-way'!X139^(1/3)*COS(('OddsRatio_working_3-way'!Y139+2*PI())/3)</f>
        <v>-0.30191557170237499</v>
      </c>
      <c r="AB139" s="11">
        <f>'OddsRatio_working_3-way'!X139^(1/3)*COS(('OddsRatio_working_3-way'!Y139+4*PI())/3)</f>
        <v>-0.23989579595415209</v>
      </c>
      <c r="AC139" s="11">
        <f>'OddsRatio_working_3-way'!X139^(1/3)*SIN('OddsRatio_working_3-way'!Y139/3)</f>
        <v>3.5807134223316668E-2</v>
      </c>
      <c r="AD139" s="11">
        <f>'OddsRatio_working_3-way'!X139^(1/3)*SIN(('OddsRatio_working_3-way'!Y139+2*PI())/3)</f>
        <v>0.45131884133808453</v>
      </c>
      <c r="AE139" s="11">
        <f>'OddsRatio_working_3-way'!X139^(1/3)*SIN(('OddsRatio_working_3-way'!Y139+4*PI())/3)</f>
        <v>-0.48712597556140119</v>
      </c>
      <c r="AF139" s="11">
        <f>-'OddsRatio_working_3-way'!U139/(3*'OddsRatio_working_3-way'!X139^(1/3))*COS(('OddsRatio_working_3-way'!Y139)/3)</f>
        <v>0.54181136765652715</v>
      </c>
      <c r="AG139" s="11">
        <f>-'OddsRatio_working_3-way'!U139/(3*'OddsRatio_working_3-way'!X139^(1/3))*COS(('OddsRatio_working_3-way'!Y139+2*PI())/3)</f>
        <v>-0.30191557170237499</v>
      </c>
      <c r="AH139" s="11">
        <f>-'OddsRatio_working_3-way'!U139/(3*'OddsRatio_working_3-way'!X139^(1/3))*COS(('OddsRatio_working_3-way'!Y139+4*PI())/3)</f>
        <v>-0.23989579595415209</v>
      </c>
      <c r="AI139" s="11">
        <f>'OddsRatio_working_3-way'!U139/(3*'OddsRatio_working_3-way'!X139^(1/3))*SIN(('OddsRatio_working_3-way'!Y139)/3)</f>
        <v>-3.5807134223316668E-2</v>
      </c>
      <c r="AJ139" s="11">
        <f>'OddsRatio_working_3-way'!U139/(3*'OddsRatio_working_3-way'!X139^(1/3))*SIN(('OddsRatio_working_3-way'!Y139+2*PI())/3)</f>
        <v>-0.45131884133808453</v>
      </c>
      <c r="AK139" s="11">
        <f>'OddsRatio_working_3-way'!U139/(3*'OddsRatio_working_3-way'!X139^(1/3))*SIN(('OddsRatio_working_3-way'!Y139+4*PI())/3)</f>
        <v>0.48712597556140119</v>
      </c>
      <c r="AL139" s="11">
        <f>'OddsRatio_working_3-way'!Z139+'OddsRatio_working_3-way'!AF139</f>
        <v>1.0836227353130543</v>
      </c>
      <c r="AM139" s="11">
        <f>'OddsRatio_working_3-way'!AA139+'OddsRatio_working_3-way'!AG139</f>
        <v>-0.60383114340474997</v>
      </c>
      <c r="AN139" s="11">
        <f>'OddsRatio_working_3-way'!AB139+'OddsRatio_working_3-way'!AH139</f>
        <v>-0.47979159190830417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1.0836227353130543</v>
      </c>
      <c r="AS139" s="11">
        <f>IF(('OddsRatio_working_3-way'!X139=0),IF(Q139&gt;0,-Q139^(1/3),(-Q139)^(1/3)),'OddsRatio_working_3-way'!AM139-'OddsRatio_working_3-way'!R139/3)</f>
        <v>-0.60383114340474997</v>
      </c>
      <c r="AT139" s="11">
        <f>IF(('OddsRatio_working_3-way'!X139=0),IF(Q139&gt;0,-Q139^(1/3),(-Q139)^(1/3)),'OddsRatio_working_3-way'!AN139-'OddsRatio_working_3-way'!R139/3)</f>
        <v>-0.47979159190830417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9">
        <f t="shared" si="28"/>
        <v>0.45816850185304175</v>
      </c>
      <c r="E140" s="9">
        <f t="shared" si="29"/>
        <v>0.31929086973637466</v>
      </c>
      <c r="F140" s="9">
        <f t="shared" si="30"/>
        <v>0.2225406284105835</v>
      </c>
      <c r="G140" s="9">
        <f t="shared" si="31"/>
        <v>1.084956987561446</v>
      </c>
      <c r="H140" s="9">
        <f t="shared" si="32"/>
        <v>2.1826031164419755</v>
      </c>
      <c r="I140" s="9">
        <f t="shared" si="33"/>
        <v>3.1319404805582409</v>
      </c>
      <c r="J140" s="9">
        <f t="shared" si="34"/>
        <v>4.4935614999478561</v>
      </c>
      <c r="K140" s="11">
        <f t="shared" si="35"/>
        <v>0.47846889952153115</v>
      </c>
      <c r="L140" s="11">
        <f t="shared" si="36"/>
        <v>0.33726812816188873</v>
      </c>
      <c r="M140" s="11">
        <f t="shared" si="37"/>
        <v>0.23696682464454977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-0.26373118707650989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0.23995527157258123</v>
      </c>
      <c r="Q140" s="11">
        <f>2*'OddsRatio_working_3-way'!K140*'OddsRatio_working_3-way'!L140*'OddsRatio_working_3-way'!M140</f>
        <v>7.6479767831898401E-2</v>
      </c>
      <c r="R140" s="11">
        <f t="shared" si="38"/>
        <v>0</v>
      </c>
      <c r="S140" s="11">
        <f t="shared" si="39"/>
        <v>-0.90984791837671009</v>
      </c>
      <c r="T140" s="11">
        <f t="shared" si="40"/>
        <v>-0.28999136840691958</v>
      </c>
      <c r="U140" s="11">
        <f>'OddsRatio_working_3-way'!S140-'OddsRatio_working_3-way'!R140^2/3</f>
        <v>-0.90984791837671009</v>
      </c>
      <c r="V140" s="11">
        <f>'OddsRatio_working_3-way'!S140*'OddsRatio_working_3-way'!R140/3-2*'OddsRatio_working_3-way'!R140^3/27-'OddsRatio_working_3-way'!T140</f>
        <v>0.28999136840691958</v>
      </c>
      <c r="W140" s="11">
        <f>'OddsRatio_working_3-way'!V140^2+4*'OddsRatio_working_3-way'!U140^3/27</f>
        <v>-2.7489190954878159E-2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0.16702109500404128</v>
      </c>
      <c r="Y140" s="11">
        <f>IF('OddsRatio_working_3-way'!W140&gt;=0,IF('OddsRatio_working_3-way'!V140+SQRT('OddsRatio_working_3-way'!W140)&gt;0,0,PI()),ACOS('OddsRatio_working_3-way'!V140/(2*'OddsRatio_working_3-way'!X140)))</f>
        <v>0.51937820334612095</v>
      </c>
      <c r="Z140" s="11">
        <f>'OddsRatio_working_3-way'!X140^(1/3)*COS('OddsRatio_working_3-way'!Y140/3)</f>
        <v>0.54247849378072299</v>
      </c>
      <c r="AA140" s="11">
        <f>'OddsRatio_working_3-way'!X140^(1/3)*COS(('OddsRatio_working_3-way'!Y140+2*PI())/3)</f>
        <v>-0.3533963672952668</v>
      </c>
      <c r="AB140" s="11">
        <f>'OddsRatio_working_3-way'!X140^(1/3)*COS(('OddsRatio_working_3-way'!Y140+4*PI())/3)</f>
        <v>-0.18908212648545586</v>
      </c>
      <c r="AC140" s="11">
        <f>'OddsRatio_working_3-way'!X140^(1/3)*SIN('OddsRatio_working_3-way'!Y140/3)</f>
        <v>9.4866871163233252E-2</v>
      </c>
      <c r="AD140" s="11">
        <f>'OddsRatio_working_3-way'!X140^(1/3)*SIN(('OddsRatio_working_3-way'!Y140+2*PI())/3)</f>
        <v>0.42236672103920819</v>
      </c>
      <c r="AE140" s="11">
        <f>'OddsRatio_working_3-way'!X140^(1/3)*SIN(('OddsRatio_working_3-way'!Y140+4*PI())/3)</f>
        <v>-0.51723359220244136</v>
      </c>
      <c r="AF140" s="11">
        <f>-'OddsRatio_working_3-way'!U140/(3*'OddsRatio_working_3-way'!X140^(1/3))*COS(('OddsRatio_working_3-way'!Y140)/3)</f>
        <v>0.54247849378072288</v>
      </c>
      <c r="AG140" s="11">
        <f>-'OddsRatio_working_3-way'!U140/(3*'OddsRatio_working_3-way'!X140^(1/3))*COS(('OddsRatio_working_3-way'!Y140+2*PI())/3)</f>
        <v>-0.35339636729526674</v>
      </c>
      <c r="AH140" s="11">
        <f>-'OddsRatio_working_3-way'!U140/(3*'OddsRatio_working_3-way'!X140^(1/3))*COS(('OddsRatio_working_3-way'!Y140+4*PI())/3)</f>
        <v>-0.18908212648545583</v>
      </c>
      <c r="AI140" s="11">
        <f>'OddsRatio_working_3-way'!U140/(3*'OddsRatio_working_3-way'!X140^(1/3))*SIN(('OddsRatio_working_3-way'!Y140)/3)</f>
        <v>-9.4866871163233238E-2</v>
      </c>
      <c r="AJ140" s="11">
        <f>'OddsRatio_working_3-way'!U140/(3*'OddsRatio_working_3-way'!X140^(1/3))*SIN(('OddsRatio_working_3-way'!Y140+2*PI())/3)</f>
        <v>-0.42236672103920808</v>
      </c>
      <c r="AK140" s="11">
        <f>'OddsRatio_working_3-way'!U140/(3*'OddsRatio_working_3-way'!X140^(1/3))*SIN(('OddsRatio_working_3-way'!Y140+4*PI())/3)</f>
        <v>0.51723359220244125</v>
      </c>
      <c r="AL140" s="11">
        <f>'OddsRatio_working_3-way'!Z140+'OddsRatio_working_3-way'!AF140</f>
        <v>1.084956987561446</v>
      </c>
      <c r="AM140" s="11">
        <f>'OddsRatio_working_3-way'!AA140+'OddsRatio_working_3-way'!AG140</f>
        <v>-0.7067927345905336</v>
      </c>
      <c r="AN140" s="11">
        <f>'OddsRatio_working_3-way'!AB140+'OddsRatio_working_3-way'!AH140</f>
        <v>-0.37816425297091172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1.084956987561446</v>
      </c>
      <c r="AS140" s="11">
        <f>IF(('OddsRatio_working_3-way'!X140=0),IF(Q140&gt;0,-Q140^(1/3),(-Q140)^(1/3)),'OddsRatio_working_3-way'!AM140-'OddsRatio_working_3-way'!R140/3)</f>
        <v>-0.7067927345905336</v>
      </c>
      <c r="AT140" s="11">
        <f>IF(('OddsRatio_working_3-way'!X140=0),IF(Q140&gt;0,-Q140^(1/3),(-Q140)^(1/3)),'OddsRatio_working_3-way'!AN140-'OddsRatio_working_3-way'!R140/3)</f>
        <v>-0.37816425297091172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9">
        <f t="shared" si="28"/>
        <v>0.30979616654853204</v>
      </c>
      <c r="E141" s="9">
        <f t="shared" si="29"/>
        <v>0.33737755740255931</v>
      </c>
      <c r="F141" s="9">
        <f t="shared" si="30"/>
        <v>0.35282627604890865</v>
      </c>
      <c r="G141" s="9">
        <f t="shared" si="31"/>
        <v>1.0815188848878252</v>
      </c>
      <c r="H141" s="9">
        <f t="shared" si="32"/>
        <v>3.2279289028689191</v>
      </c>
      <c r="I141" s="9">
        <f t="shared" si="33"/>
        <v>2.9640382949562909</v>
      </c>
      <c r="J141" s="9">
        <f t="shared" si="34"/>
        <v>2.8342560287697518</v>
      </c>
      <c r="K141" s="11">
        <f t="shared" si="35"/>
        <v>0.32679738562091504</v>
      </c>
      <c r="L141" s="11">
        <f t="shared" si="36"/>
        <v>0.35511363636363641</v>
      </c>
      <c r="M141" s="11">
        <f t="shared" si="37"/>
        <v>0.37091988130563797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-0.27310833064454987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0.23984857520924027</v>
      </c>
      <c r="Q141" s="11">
        <f>2*'OddsRatio_working_3-way'!K141*'OddsRatio_working_3-way'!L141*'OddsRatio_working_3-way'!M141</f>
        <v>8.6090658725499022E-2</v>
      </c>
      <c r="R141" s="11">
        <f t="shared" si="38"/>
        <v>0</v>
      </c>
      <c r="S141" s="11">
        <f t="shared" si="39"/>
        <v>-0.87821771911235791</v>
      </c>
      <c r="T141" s="11">
        <f t="shared" si="40"/>
        <v>-0.315225311957056</v>
      </c>
      <c r="U141" s="11">
        <f>'OddsRatio_working_3-way'!S141-'OddsRatio_working_3-way'!R141^2/3</f>
        <v>-0.87821771911235791</v>
      </c>
      <c r="V141" s="11">
        <f>'OddsRatio_working_3-way'!S141*'OddsRatio_working_3-way'!R141/3-2*'OddsRatio_working_3-way'!R141^3/27-'OddsRatio_working_3-way'!T141</f>
        <v>0.315225311957056</v>
      </c>
      <c r="W141" s="11">
        <f>'OddsRatio_working_3-way'!V141^2+4*'OddsRatio_working_3-way'!U141^3/27</f>
        <v>-9.7963757665800455E-4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0.15838768487092145</v>
      </c>
      <c r="Y141" s="11">
        <f>IF('OddsRatio_working_3-way'!W141&gt;=0,IF('OddsRatio_working_3-way'!V141+SQRT('OddsRatio_working_3-way'!W141)&gt;0,0,PI()),ACOS('OddsRatio_working_3-way'!V141/(2*'OddsRatio_working_3-way'!X141)))</f>
        <v>9.8967019271293255E-2</v>
      </c>
      <c r="Z141" s="11">
        <f>'OddsRatio_working_3-way'!X141^(1/3)*COS('OddsRatio_working_3-way'!Y141/3)</f>
        <v>0.54075944244391261</v>
      </c>
      <c r="AA141" s="11">
        <f>'OddsRatio_working_3-way'!X141^(1/3)*COS(('OddsRatio_working_3-way'!Y141+2*PI())/3)</f>
        <v>-0.28583445622133563</v>
      </c>
      <c r="AB141" s="11">
        <f>'OddsRatio_working_3-way'!X141^(1/3)*COS(('OddsRatio_working_3-way'!Y141+4*PI())/3)</f>
        <v>-0.2549249862225767</v>
      </c>
      <c r="AC141" s="11">
        <f>'OddsRatio_working_3-way'!X141^(1/3)*SIN('OddsRatio_working_3-way'!Y141/3)</f>
        <v>1.7845590824292091E-2</v>
      </c>
      <c r="AD141" s="11">
        <f>'OddsRatio_working_3-way'!X141^(1/3)*SIN(('OddsRatio_working_3-way'!Y141+2*PI())/3)</f>
        <v>0.45938861908059142</v>
      </c>
      <c r="AE141" s="11">
        <f>'OddsRatio_working_3-way'!X141^(1/3)*SIN(('OddsRatio_working_3-way'!Y141+4*PI())/3)</f>
        <v>-0.47723420990488347</v>
      </c>
      <c r="AF141" s="11">
        <f>-'OddsRatio_working_3-way'!U141/(3*'OddsRatio_working_3-way'!X141^(1/3))*COS(('OddsRatio_working_3-way'!Y141)/3)</f>
        <v>0.54075944244391261</v>
      </c>
      <c r="AG141" s="11">
        <f>-'OddsRatio_working_3-way'!U141/(3*'OddsRatio_working_3-way'!X141^(1/3))*COS(('OddsRatio_working_3-way'!Y141+2*PI())/3)</f>
        <v>-0.28583445622133563</v>
      </c>
      <c r="AH141" s="11">
        <f>-'OddsRatio_working_3-way'!U141/(3*'OddsRatio_working_3-way'!X141^(1/3))*COS(('OddsRatio_working_3-way'!Y141+4*PI())/3)</f>
        <v>-0.2549249862225767</v>
      </c>
      <c r="AI141" s="11">
        <f>'OddsRatio_working_3-way'!U141/(3*'OddsRatio_working_3-way'!X141^(1/3))*SIN(('OddsRatio_working_3-way'!Y141)/3)</f>
        <v>-1.7845590824292091E-2</v>
      </c>
      <c r="AJ141" s="11">
        <f>'OddsRatio_working_3-way'!U141/(3*'OddsRatio_working_3-way'!X141^(1/3))*SIN(('OddsRatio_working_3-way'!Y141+2*PI())/3)</f>
        <v>-0.45938861908059142</v>
      </c>
      <c r="AK141" s="11">
        <f>'OddsRatio_working_3-way'!U141/(3*'OddsRatio_working_3-way'!X141^(1/3))*SIN(('OddsRatio_working_3-way'!Y141+4*PI())/3)</f>
        <v>0.47723420990488347</v>
      </c>
      <c r="AL141" s="11">
        <f>'OddsRatio_working_3-way'!Z141+'OddsRatio_working_3-way'!AF141</f>
        <v>1.0815188848878252</v>
      </c>
      <c r="AM141" s="11">
        <f>'OddsRatio_working_3-way'!AA141+'OddsRatio_working_3-way'!AG141</f>
        <v>-0.57166891244267126</v>
      </c>
      <c r="AN141" s="11">
        <f>'OddsRatio_working_3-way'!AB141+'OddsRatio_working_3-way'!AH141</f>
        <v>-0.5098499724451534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1.0815188848878252</v>
      </c>
      <c r="AS141" s="11">
        <f>IF(('OddsRatio_working_3-way'!X141=0),IF(Q141&gt;0,-Q141^(1/3),(-Q141)^(1/3)),'OddsRatio_working_3-way'!AM141-'OddsRatio_working_3-way'!R141/3)</f>
        <v>-0.57166891244267126</v>
      </c>
      <c r="AT141" s="11">
        <f>IF(('OddsRatio_working_3-way'!X141=0),IF(Q141&gt;0,-Q141^(1/3),(-Q141)^(1/3)),'OddsRatio_working_3-way'!AN141-'OddsRatio_working_3-way'!R141/3)</f>
        <v>-0.5098499724451534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9">
        <f t="shared" si="28"/>
        <v>0.30046938488486197</v>
      </c>
      <c r="E142" s="9">
        <f t="shared" si="29"/>
        <v>0.3074721917689196</v>
      </c>
      <c r="F142" s="9">
        <f t="shared" si="30"/>
        <v>0.39205842334621827</v>
      </c>
      <c r="G142" s="9">
        <f t="shared" si="31"/>
        <v>1.0828493456077588</v>
      </c>
      <c r="H142" s="9">
        <f t="shared" si="32"/>
        <v>3.3281260930566816</v>
      </c>
      <c r="I142" s="9">
        <f t="shared" si="33"/>
        <v>3.2523266388641381</v>
      </c>
      <c r="J142" s="9">
        <f t="shared" si="34"/>
        <v>2.5506402629103104</v>
      </c>
      <c r="K142" s="11">
        <f t="shared" si="35"/>
        <v>0.31746031746031744</v>
      </c>
      <c r="L142" s="11">
        <f t="shared" si="36"/>
        <v>0.32467532467532467</v>
      </c>
      <c r="M142" s="11">
        <f t="shared" si="37"/>
        <v>0.41118421052631582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-0.27140632967700629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0.23996340960626675</v>
      </c>
      <c r="Q142" s="11">
        <f>2*'OddsRatio_working_3-way'!K142*'OddsRatio_working_3-way'!L142*'OddsRatio_working_3-way'!M142</f>
        <v>8.4762772732697542E-2</v>
      </c>
      <c r="R142" s="11">
        <f t="shared" si="38"/>
        <v>0</v>
      </c>
      <c r="S142" s="11">
        <f t="shared" si="39"/>
        <v>-0.8841481696165342</v>
      </c>
      <c r="T142" s="11">
        <f t="shared" si="40"/>
        <v>-0.31230949121036178</v>
      </c>
      <c r="U142" s="11">
        <f>'OddsRatio_working_3-way'!S142-'OddsRatio_working_3-way'!R142^2/3</f>
        <v>-0.8841481696165342</v>
      </c>
      <c r="V142" s="11">
        <f>'OddsRatio_working_3-way'!S142*'OddsRatio_working_3-way'!R142/3-2*'OddsRatio_working_3-way'!R142^3/27-'OddsRatio_working_3-way'!T142</f>
        <v>0.31230949121036178</v>
      </c>
      <c r="W142" s="11">
        <f>'OddsRatio_working_3-way'!V142^2+4*'OddsRatio_working_3-way'!U142^3/27</f>
        <v>-4.8560448604375306E-3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0.15999473675758258</v>
      </c>
      <c r="Y142" s="11">
        <f>IF('OddsRatio_working_3-way'!W142&gt;=0,IF('OddsRatio_working_3-way'!V142+SQRT('OddsRatio_working_3-way'!W142)&gt;0,0,PI()),ACOS('OddsRatio_working_3-way'!V142/(2*'OddsRatio_working_3-way'!X142)))</f>
        <v>0.21953295572313647</v>
      </c>
      <c r="Z142" s="11">
        <f>'OddsRatio_working_3-way'!X142^(1/3)*COS('OddsRatio_working_3-way'!Y142/3)</f>
        <v>0.54142467280387929</v>
      </c>
      <c r="AA142" s="11">
        <f>'OddsRatio_working_3-way'!X142^(1/3)*COS(('OddsRatio_working_3-way'!Y142+2*PI())/3)</f>
        <v>-0.30508580238287747</v>
      </c>
      <c r="AB142" s="11">
        <f>'OddsRatio_working_3-way'!X142^(1/3)*COS(('OddsRatio_working_3-way'!Y142+4*PI())/3)</f>
        <v>-0.23633887042100149</v>
      </c>
      <c r="AC142" s="11">
        <f>'OddsRatio_working_3-way'!X142^(1/3)*SIN('OddsRatio_working_3-way'!Y142/3)</f>
        <v>3.969105967414998E-2</v>
      </c>
      <c r="AD142" s="11">
        <f>'OddsRatio_working_3-way'!X142^(1/3)*SIN(('OddsRatio_working_3-way'!Y142+2*PI())/3)</f>
        <v>0.44904199104676223</v>
      </c>
      <c r="AE142" s="11">
        <f>'OddsRatio_working_3-way'!X142^(1/3)*SIN(('OddsRatio_working_3-way'!Y142+4*PI())/3)</f>
        <v>-0.48873305072091222</v>
      </c>
      <c r="AF142" s="11">
        <f>-'OddsRatio_working_3-way'!U142/(3*'OddsRatio_working_3-way'!X142^(1/3))*COS(('OddsRatio_working_3-way'!Y142)/3)</f>
        <v>0.5414246728038794</v>
      </c>
      <c r="AG142" s="11">
        <f>-'OddsRatio_working_3-way'!U142/(3*'OddsRatio_working_3-way'!X142^(1/3))*COS(('OddsRatio_working_3-way'!Y142+2*PI())/3)</f>
        <v>-0.30508580238287752</v>
      </c>
      <c r="AH142" s="11">
        <f>-'OddsRatio_working_3-way'!U142/(3*'OddsRatio_working_3-way'!X142^(1/3))*COS(('OddsRatio_working_3-way'!Y142+4*PI())/3)</f>
        <v>-0.23633887042100152</v>
      </c>
      <c r="AI142" s="11">
        <f>'OddsRatio_working_3-way'!U142/(3*'OddsRatio_working_3-way'!X142^(1/3))*SIN(('OddsRatio_working_3-way'!Y142)/3)</f>
        <v>-3.9691059674149987E-2</v>
      </c>
      <c r="AJ142" s="11">
        <f>'OddsRatio_working_3-way'!U142/(3*'OddsRatio_working_3-way'!X142^(1/3))*SIN(('OddsRatio_working_3-way'!Y142+2*PI())/3)</f>
        <v>-0.44904199104676235</v>
      </c>
      <c r="AK142" s="11">
        <f>'OddsRatio_working_3-way'!U142/(3*'OddsRatio_working_3-way'!X142^(1/3))*SIN(('OddsRatio_working_3-way'!Y142+4*PI())/3)</f>
        <v>0.48873305072091233</v>
      </c>
      <c r="AL142" s="11">
        <f>'OddsRatio_working_3-way'!Z142+'OddsRatio_working_3-way'!AF142</f>
        <v>1.0828493456077588</v>
      </c>
      <c r="AM142" s="11">
        <f>'OddsRatio_working_3-way'!AA142+'OddsRatio_working_3-way'!AG142</f>
        <v>-0.61017160476575505</v>
      </c>
      <c r="AN142" s="11">
        <f>'OddsRatio_working_3-way'!AB142+'OddsRatio_working_3-way'!AH142</f>
        <v>-0.47267774084200298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1.0828493456077588</v>
      </c>
      <c r="AS142" s="11">
        <f>IF(('OddsRatio_working_3-way'!X142=0),IF(Q142&gt;0,-Q142^(1/3),(-Q142)^(1/3)),'OddsRatio_working_3-way'!AM142-'OddsRatio_working_3-way'!R142/3)</f>
        <v>-0.61017160476575505</v>
      </c>
      <c r="AT142" s="11">
        <f>IF(('OddsRatio_working_3-way'!X142=0),IF(Q142&gt;0,-Q142^(1/3),(-Q142)^(1/3)),'OddsRatio_working_3-way'!AN142-'OddsRatio_working_3-way'!R142/3)</f>
        <v>-0.47267774084200298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9">
        <f t="shared" si="28"/>
        <v>0.39247252901329871</v>
      </c>
      <c r="E143" s="9">
        <f t="shared" si="29"/>
        <v>0.27627315942635911</v>
      </c>
      <c r="F143" s="9">
        <f t="shared" si="30"/>
        <v>0.33125431156034235</v>
      </c>
      <c r="G143" s="9">
        <f t="shared" si="31"/>
        <v>1.0824818398716256</v>
      </c>
      <c r="H143" s="9">
        <f t="shared" si="32"/>
        <v>2.5479490310164246</v>
      </c>
      <c r="I143" s="9">
        <f t="shared" si="33"/>
        <v>3.6196060524893334</v>
      </c>
      <c r="J143" s="9">
        <f t="shared" si="34"/>
        <v>3.0188286313605817</v>
      </c>
      <c r="K143" s="11">
        <f t="shared" si="35"/>
        <v>0.41152263374485593</v>
      </c>
      <c r="L143" s="11">
        <f t="shared" si="36"/>
        <v>0.29239766081871343</v>
      </c>
      <c r="M143" s="11">
        <f t="shared" si="37"/>
        <v>0.34904013961605584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-0.27106486810154218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0.24002652009551159</v>
      </c>
      <c r="Q143" s="11">
        <f>2*'OddsRatio_working_3-way'!K143*'OddsRatio_working_3-way'!L143*'OddsRatio_working_3-way'!M143</f>
        <v>8.399878218565586E-2</v>
      </c>
      <c r="R143" s="11">
        <f t="shared" si="38"/>
        <v>0</v>
      </c>
      <c r="S143" s="11">
        <f t="shared" si="39"/>
        <v>-0.88549475915704623</v>
      </c>
      <c r="T143" s="11">
        <f t="shared" si="40"/>
        <v>-0.30988443015119732</v>
      </c>
      <c r="U143" s="11">
        <f>'OddsRatio_working_3-way'!S143-'OddsRatio_working_3-way'!R143^2/3</f>
        <v>-0.88549475915704623</v>
      </c>
      <c r="V143" s="11">
        <f>'OddsRatio_working_3-way'!S143*'OddsRatio_working_3-way'!R143/3-2*'OddsRatio_working_3-way'!R143^3/27-'OddsRatio_working_3-way'!T143</f>
        <v>0.30988443015119732</v>
      </c>
      <c r="W143" s="11">
        <f>'OddsRatio_working_3-way'!V143^2+4*'OddsRatio_working_3-way'!U143^3/27</f>
        <v>-6.8334619131163454E-3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0.16036039252512499</v>
      </c>
      <c r="Y143" s="11">
        <f>IF('OddsRatio_working_3-way'!W143&gt;=0,IF('OddsRatio_working_3-way'!V143+SQRT('OddsRatio_working_3-way'!W143)&gt;0,0,PI()),ACOS('OddsRatio_working_3-way'!V143/(2*'OddsRatio_working_3-way'!X143)))</f>
        <v>0.26068948322698593</v>
      </c>
      <c r="Z143" s="11">
        <f>'OddsRatio_working_3-way'!X143^(1/3)*COS('OddsRatio_working_3-way'!Y143/3)</f>
        <v>0.54124091993581291</v>
      </c>
      <c r="AA143" s="11">
        <f>'OddsRatio_working_3-way'!X143^(1/3)*COS(('OddsRatio_working_3-way'!Y143+2*PI())/3)</f>
        <v>-0.31145414372945035</v>
      </c>
      <c r="AB143" s="11">
        <f>'OddsRatio_working_3-way'!X143^(1/3)*COS(('OddsRatio_working_3-way'!Y143+4*PI())/3)</f>
        <v>-0.22978677620636251</v>
      </c>
      <c r="AC143" s="11">
        <f>'OddsRatio_working_3-way'!X143^(1/3)*SIN('OddsRatio_working_3-way'!Y143/3)</f>
        <v>4.7150676623462881E-2</v>
      </c>
      <c r="AD143" s="11">
        <f>'OddsRatio_working_3-way'!X143^(1/3)*SIN(('OddsRatio_working_3-way'!Y143+2*PI())/3)</f>
        <v>0.44515304792034205</v>
      </c>
      <c r="AE143" s="11">
        <f>'OddsRatio_working_3-way'!X143^(1/3)*SIN(('OddsRatio_working_3-way'!Y143+4*PI())/3)</f>
        <v>-0.49230372454380494</v>
      </c>
      <c r="AF143" s="11">
        <f>-'OddsRatio_working_3-way'!U143/(3*'OddsRatio_working_3-way'!X143^(1/3))*COS(('OddsRatio_working_3-way'!Y143)/3)</f>
        <v>0.5412409199358128</v>
      </c>
      <c r="AG143" s="11">
        <f>-'OddsRatio_working_3-way'!U143/(3*'OddsRatio_working_3-way'!X143^(1/3))*COS(('OddsRatio_working_3-way'!Y143+2*PI())/3)</f>
        <v>-0.31145414372945029</v>
      </c>
      <c r="AH143" s="11">
        <f>-'OddsRatio_working_3-way'!U143/(3*'OddsRatio_working_3-way'!X143^(1/3))*COS(('OddsRatio_working_3-way'!Y143+4*PI())/3)</f>
        <v>-0.22978677620636245</v>
      </c>
      <c r="AI143" s="11">
        <f>'OddsRatio_working_3-way'!U143/(3*'OddsRatio_working_3-way'!X143^(1/3))*SIN(('OddsRatio_working_3-way'!Y143)/3)</f>
        <v>-4.7150676623462874E-2</v>
      </c>
      <c r="AJ143" s="11">
        <f>'OddsRatio_working_3-way'!U143/(3*'OddsRatio_working_3-way'!X143^(1/3))*SIN(('OddsRatio_working_3-way'!Y143+2*PI())/3)</f>
        <v>-0.44515304792034194</v>
      </c>
      <c r="AK143" s="11">
        <f>'OddsRatio_working_3-way'!U143/(3*'OddsRatio_working_3-way'!X143^(1/3))*SIN(('OddsRatio_working_3-way'!Y143+4*PI())/3)</f>
        <v>0.49230372454380483</v>
      </c>
      <c r="AL143" s="11">
        <f>'OddsRatio_working_3-way'!Z143+'OddsRatio_working_3-way'!AF143</f>
        <v>1.0824818398716256</v>
      </c>
      <c r="AM143" s="11">
        <f>'OddsRatio_working_3-way'!AA143+'OddsRatio_working_3-way'!AG143</f>
        <v>-0.6229082874589007</v>
      </c>
      <c r="AN143" s="11">
        <f>'OddsRatio_working_3-way'!AB143+'OddsRatio_working_3-way'!AH143</f>
        <v>-0.45957355241272496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1.0824818398716256</v>
      </c>
      <c r="AS143" s="11">
        <f>IF(('OddsRatio_working_3-way'!X143=0),IF(Q143&gt;0,-Q143^(1/3),(-Q143)^(1/3)),'OddsRatio_working_3-way'!AM143-'OddsRatio_working_3-way'!R143/3)</f>
        <v>-0.6229082874589007</v>
      </c>
      <c r="AT143" s="11">
        <f>IF(('OddsRatio_working_3-way'!X143=0),IF(Q143&gt;0,-Q143^(1/3),(-Q143)^(1/3)),'OddsRatio_working_3-way'!AN143-'OddsRatio_working_3-way'!R143/3)</f>
        <v>-0.45957355241272496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9">
        <f t="shared" si="28"/>
        <v>0.27747692846128907</v>
      </c>
      <c r="E144" s="9">
        <f t="shared" si="29"/>
        <v>0.26321358677237661</v>
      </c>
      <c r="F144" s="9">
        <f t="shared" si="30"/>
        <v>0.45930948476633432</v>
      </c>
      <c r="G144" s="9">
        <f t="shared" si="31"/>
        <v>1.0849596810705509</v>
      </c>
      <c r="H144" s="9">
        <f t="shared" si="32"/>
        <v>3.6039032345693216</v>
      </c>
      <c r="I144" s="9">
        <f t="shared" si="33"/>
        <v>3.7991959771620221</v>
      </c>
      <c r="J144" s="9">
        <f t="shared" si="34"/>
        <v>2.1771812539615474</v>
      </c>
      <c r="K144" s="11">
        <f t="shared" si="35"/>
        <v>0.29411764705882354</v>
      </c>
      <c r="L144" s="11">
        <f t="shared" si="36"/>
        <v>0.27932960893854747</v>
      </c>
      <c r="M144" s="11">
        <f t="shared" si="37"/>
        <v>0.47961630695443647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-0.26472361381351706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0.23898068531701094</v>
      </c>
      <c r="Q144" s="11">
        <f>2*'OddsRatio_working_3-way'!K144*'OddsRatio_working_3-way'!L144*'OddsRatio_working_3-way'!M144</f>
        <v>7.8806491448313573E-2</v>
      </c>
      <c r="R144" s="11">
        <f t="shared" si="38"/>
        <v>0</v>
      </c>
      <c r="S144" s="11">
        <f t="shared" si="39"/>
        <v>-0.90275545076745378</v>
      </c>
      <c r="T144" s="11">
        <f t="shared" si="40"/>
        <v>-0.29769347098679427</v>
      </c>
      <c r="U144" s="11">
        <f>'OddsRatio_working_3-way'!S144-'OddsRatio_working_3-way'!R144^2/3</f>
        <v>-0.90275545076745378</v>
      </c>
      <c r="V144" s="11">
        <f>'OddsRatio_working_3-way'!S144*'OddsRatio_working_3-way'!R144/3-2*'OddsRatio_working_3-way'!R144^3/27-'OddsRatio_working_3-way'!T144</f>
        <v>0.29769347098679427</v>
      </c>
      <c r="W144" s="11">
        <f>'OddsRatio_working_3-way'!V144^2+4*'OddsRatio_working_3-way'!U144^3/27</f>
        <v>-2.0373599711066281E-2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0.16507195580960413</v>
      </c>
      <c r="Y144" s="11">
        <f>IF('OddsRatio_working_3-way'!W144&gt;=0,IF('OddsRatio_working_3-way'!V144+SQRT('OddsRatio_working_3-way'!W144)&gt;0,0,PI()),ACOS('OddsRatio_working_3-way'!V144/(2*'OddsRatio_working_3-way'!X144)))</f>
        <v>0.44709194676757513</v>
      </c>
      <c r="Z144" s="11">
        <f>'OddsRatio_working_3-way'!X144^(1/3)*COS('OddsRatio_working_3-way'!Y144/3)</f>
        <v>0.54247984053527543</v>
      </c>
      <c r="AA144" s="11">
        <f>'OddsRatio_working_3-way'!X144^(1/3)*COS(('OddsRatio_working_3-way'!Y144+2*PI())/3)</f>
        <v>-0.34177770908668187</v>
      </c>
      <c r="AB144" s="11">
        <f>'OddsRatio_working_3-way'!X144^(1/3)*COS(('OddsRatio_working_3-way'!Y144+4*PI())/3)</f>
        <v>-0.20070213144859361</v>
      </c>
      <c r="AC144" s="11">
        <f>'OddsRatio_working_3-way'!X144^(1/3)*SIN('OddsRatio_working_3-way'!Y144/3)</f>
        <v>8.1450022725432308E-2</v>
      </c>
      <c r="AD144" s="11">
        <f>'OddsRatio_working_3-way'!X144^(1/3)*SIN(('OddsRatio_working_3-way'!Y144+2*PI())/3)</f>
        <v>0.42907631158176363</v>
      </c>
      <c r="AE144" s="11">
        <f>'OddsRatio_working_3-way'!X144^(1/3)*SIN(('OddsRatio_working_3-way'!Y144+4*PI())/3)</f>
        <v>-0.51052633430719585</v>
      </c>
      <c r="AF144" s="11">
        <f>-'OddsRatio_working_3-way'!U144/(3*'OddsRatio_working_3-way'!X144^(1/3))*COS(('OddsRatio_working_3-way'!Y144)/3)</f>
        <v>0.54247984053527543</v>
      </c>
      <c r="AG144" s="11">
        <f>-'OddsRatio_working_3-way'!U144/(3*'OddsRatio_working_3-way'!X144^(1/3))*COS(('OddsRatio_working_3-way'!Y144+2*PI())/3)</f>
        <v>-0.34177770908668187</v>
      </c>
      <c r="AH144" s="11">
        <f>-'OddsRatio_working_3-way'!U144/(3*'OddsRatio_working_3-way'!X144^(1/3))*COS(('OddsRatio_working_3-way'!Y144+4*PI())/3)</f>
        <v>-0.20070213144859361</v>
      </c>
      <c r="AI144" s="11">
        <f>'OddsRatio_working_3-way'!U144/(3*'OddsRatio_working_3-way'!X144^(1/3))*SIN(('OddsRatio_working_3-way'!Y144)/3)</f>
        <v>-8.1450022725432308E-2</v>
      </c>
      <c r="AJ144" s="11">
        <f>'OddsRatio_working_3-way'!U144/(3*'OddsRatio_working_3-way'!X144^(1/3))*SIN(('OddsRatio_working_3-way'!Y144+2*PI())/3)</f>
        <v>-0.42907631158176363</v>
      </c>
      <c r="AK144" s="11">
        <f>'OddsRatio_working_3-way'!U144/(3*'OddsRatio_working_3-way'!X144^(1/3))*SIN(('OddsRatio_working_3-way'!Y144+4*PI())/3)</f>
        <v>0.51052633430719585</v>
      </c>
      <c r="AL144" s="11">
        <f>'OddsRatio_working_3-way'!Z144+'OddsRatio_working_3-way'!AF144</f>
        <v>1.0849596810705509</v>
      </c>
      <c r="AM144" s="11">
        <f>'OddsRatio_working_3-way'!AA144+'OddsRatio_working_3-way'!AG144</f>
        <v>-0.68355541817336374</v>
      </c>
      <c r="AN144" s="11">
        <f>'OddsRatio_working_3-way'!AB144+'OddsRatio_working_3-way'!AH144</f>
        <v>-0.40140426289718723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1.0849596810705509</v>
      </c>
      <c r="AS144" s="11">
        <f>IF(('OddsRatio_working_3-way'!X144=0),IF(Q144&gt;0,-Q144^(1/3),(-Q144)^(1/3)),'OddsRatio_working_3-way'!AM144-'OddsRatio_working_3-way'!R144/3)</f>
        <v>-0.68355541817336374</v>
      </c>
      <c r="AT144" s="11">
        <f>IF(('OddsRatio_working_3-way'!X144=0),IF(Q144&gt;0,-Q144^(1/3),(-Q144)^(1/3)),'OddsRatio_working_3-way'!AN144-'OddsRatio_working_3-way'!R144/3)</f>
        <v>-0.40140426289718723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9">
        <f t="shared" si="28"/>
        <v>0.26778638543473809</v>
      </c>
      <c r="E145" s="9">
        <f t="shared" si="29"/>
        <v>0.28430815544664023</v>
      </c>
      <c r="F145" s="9">
        <f t="shared" si="30"/>
        <v>0.44790545911862167</v>
      </c>
      <c r="G145" s="9">
        <f t="shared" si="31"/>
        <v>1.0850475377570326</v>
      </c>
      <c r="H145" s="9">
        <f t="shared" si="32"/>
        <v>3.7343197951477216</v>
      </c>
      <c r="I145" s="9">
        <f t="shared" si="33"/>
        <v>3.5173102875963149</v>
      </c>
      <c r="J145" s="9">
        <f t="shared" si="34"/>
        <v>2.2326140028919887</v>
      </c>
      <c r="K145" s="11">
        <f t="shared" si="35"/>
        <v>0.28409090909090912</v>
      </c>
      <c r="L145" s="11">
        <f t="shared" si="36"/>
        <v>0.30120481927710846</v>
      </c>
      <c r="M145" s="11">
        <f t="shared" si="37"/>
        <v>0.46816479400749061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-0.26606323147544209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0.23940245148110317</v>
      </c>
      <c r="Q145" s="11">
        <f>2*'OddsRatio_working_3-way'!K145*'OddsRatio_working_3-way'!L145*'OddsRatio_working_3-way'!M145</f>
        <v>8.012130236984713E-2</v>
      </c>
      <c r="R145" s="11">
        <f t="shared" si="38"/>
        <v>0</v>
      </c>
      <c r="S145" s="11">
        <f t="shared" si="39"/>
        <v>-0.89979532366613491</v>
      </c>
      <c r="T145" s="11">
        <f t="shared" si="40"/>
        <v>-0.30113631983471723</v>
      </c>
      <c r="U145" s="11">
        <f>'OddsRatio_working_3-way'!S145-'OddsRatio_working_3-way'!R145^2/3</f>
        <v>-0.89979532366613491</v>
      </c>
      <c r="V145" s="11">
        <f>'OddsRatio_working_3-way'!S145*'OddsRatio_working_3-way'!R145/3-2*'OddsRatio_working_3-way'!R145^3/27-'OddsRatio_working_3-way'!T145</f>
        <v>0.30113631983471723</v>
      </c>
      <c r="W145" s="11">
        <f>'OddsRatio_working_3-way'!V145^2+4*'OddsRatio_working_3-way'!U145^3/27</f>
        <v>-1.7243250151901826E-2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0.1642607175160109</v>
      </c>
      <c r="Y145" s="11">
        <f>IF('OddsRatio_working_3-way'!W145&gt;=0,IF('OddsRatio_working_3-way'!V145+SQRT('OddsRatio_working_3-way'!W145)&gt;0,0,PI()),ACOS('OddsRatio_working_3-way'!V145/(2*'OddsRatio_working_3-way'!X145)))</f>
        <v>0.4112012948474808</v>
      </c>
      <c r="Z145" s="11">
        <f>'OddsRatio_working_3-way'!X145^(1/3)*COS('OddsRatio_working_3-way'!Y145/3)</f>
        <v>0.54252376887851617</v>
      </c>
      <c r="AA145" s="11">
        <f>'OddsRatio_working_3-way'!X145^(1/3)*COS(('OddsRatio_working_3-way'!Y145+2*PI())/3)</f>
        <v>-0.33606775661085547</v>
      </c>
      <c r="AB145" s="11">
        <f>'OddsRatio_working_3-way'!X145^(1/3)*COS(('OddsRatio_working_3-way'!Y145+4*PI())/3)</f>
        <v>-0.20645601226766105</v>
      </c>
      <c r="AC145" s="11">
        <f>'OddsRatio_working_3-way'!X145^(1/3)*SIN('OddsRatio_working_3-way'!Y145/3)</f>
        <v>7.4831375486680507E-2</v>
      </c>
      <c r="AD145" s="11">
        <f>'OddsRatio_working_3-way'!X145^(1/3)*SIN(('OddsRatio_working_3-way'!Y145+2*PI())/3)</f>
        <v>0.43242367826233225</v>
      </c>
      <c r="AE145" s="11">
        <f>'OddsRatio_working_3-way'!X145^(1/3)*SIN(('OddsRatio_working_3-way'!Y145+4*PI())/3)</f>
        <v>-0.50725505374901259</v>
      </c>
      <c r="AF145" s="11">
        <f>-'OddsRatio_working_3-way'!U145/(3*'OddsRatio_working_3-way'!X145^(1/3))*COS(('OddsRatio_working_3-way'!Y145)/3)</f>
        <v>0.54252376887851628</v>
      </c>
      <c r="AG145" s="11">
        <f>-'OddsRatio_working_3-way'!U145/(3*'OddsRatio_working_3-way'!X145^(1/3))*COS(('OddsRatio_working_3-way'!Y145+2*PI())/3)</f>
        <v>-0.33606775661085553</v>
      </c>
      <c r="AH145" s="11">
        <f>-'OddsRatio_working_3-way'!U145/(3*'OddsRatio_working_3-way'!X145^(1/3))*COS(('OddsRatio_working_3-way'!Y145+4*PI())/3)</f>
        <v>-0.20645601226766108</v>
      </c>
      <c r="AI145" s="11">
        <f>'OddsRatio_working_3-way'!U145/(3*'OddsRatio_working_3-way'!X145^(1/3))*SIN(('OddsRatio_working_3-way'!Y145)/3)</f>
        <v>-7.4831375486680521E-2</v>
      </c>
      <c r="AJ145" s="11">
        <f>'OddsRatio_working_3-way'!U145/(3*'OddsRatio_working_3-way'!X145^(1/3))*SIN(('OddsRatio_working_3-way'!Y145+2*PI())/3)</f>
        <v>-0.43242367826233236</v>
      </c>
      <c r="AK145" s="11">
        <f>'OddsRatio_working_3-way'!U145/(3*'OddsRatio_working_3-way'!X145^(1/3))*SIN(('OddsRatio_working_3-way'!Y145+4*PI())/3)</f>
        <v>0.5072550537490127</v>
      </c>
      <c r="AL145" s="11">
        <f>'OddsRatio_working_3-way'!Z145+'OddsRatio_working_3-way'!AF145</f>
        <v>1.0850475377570326</v>
      </c>
      <c r="AM145" s="11">
        <f>'OddsRatio_working_3-way'!AA145+'OddsRatio_working_3-way'!AG145</f>
        <v>-0.67213551322171106</v>
      </c>
      <c r="AN145" s="11">
        <f>'OddsRatio_working_3-way'!AB145+'OddsRatio_working_3-way'!AH145</f>
        <v>-0.41291202453532216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1.0850475377570326</v>
      </c>
      <c r="AS145" s="11">
        <f>IF(('OddsRatio_working_3-way'!X145=0),IF(Q145&gt;0,-Q145^(1/3),(-Q145)^(1/3)),'OddsRatio_working_3-way'!AM145-'OddsRatio_working_3-way'!R145/3)</f>
        <v>-0.67213551322171106</v>
      </c>
      <c r="AT145" s="11">
        <f>IF(('OddsRatio_working_3-way'!X145=0),IF(Q145&gt;0,-Q145^(1/3),(-Q145)^(1/3)),'OddsRatio_working_3-way'!AN145-'OddsRatio_working_3-way'!R145/3)</f>
        <v>-0.41291202453532216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9">
        <f t="shared" si="28"/>
        <v>0.41241083638079251</v>
      </c>
      <c r="E146" s="9">
        <f t="shared" si="29"/>
        <v>0.27609026522503721</v>
      </c>
      <c r="F146" s="9">
        <f t="shared" si="30"/>
        <v>0.31149889839417044</v>
      </c>
      <c r="G146" s="9">
        <f t="shared" si="31"/>
        <v>1.0834726599122182</v>
      </c>
      <c r="H146" s="9">
        <f t="shared" si="32"/>
        <v>2.4247665477845666</v>
      </c>
      <c r="I146" s="9">
        <f t="shared" si="33"/>
        <v>3.6220038369875676</v>
      </c>
      <c r="J146" s="9">
        <f t="shared" si="34"/>
        <v>3.2102842262209248</v>
      </c>
      <c r="K146" s="11">
        <f t="shared" si="35"/>
        <v>0.43196544276457882</v>
      </c>
      <c r="L146" s="11">
        <f t="shared" si="36"/>
        <v>0.29239766081871343</v>
      </c>
      <c r="M146" s="11">
        <f t="shared" si="37"/>
        <v>0.32894736842105265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-0.26972462701598832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0.23993925361317359</v>
      </c>
      <c r="Q146" s="11">
        <f>2*'OddsRatio_working_3-way'!K146*'OddsRatio_working_3-way'!L146*'OddsRatio_working_3-way'!M146</f>
        <v>8.3095845407159682E-2</v>
      </c>
      <c r="R146" s="11">
        <f t="shared" si="38"/>
        <v>0</v>
      </c>
      <c r="S146" s="11">
        <f t="shared" si="39"/>
        <v>-0.88957117586059664</v>
      </c>
      <c r="T146" s="11">
        <f t="shared" si="40"/>
        <v>-0.30807659770063955</v>
      </c>
      <c r="U146" s="11">
        <f>'OddsRatio_working_3-way'!S146-'OddsRatio_working_3-way'!R146^2/3</f>
        <v>-0.88957117586059664</v>
      </c>
      <c r="V146" s="11">
        <f>'OddsRatio_working_3-way'!S146*'OddsRatio_working_3-way'!R146/3-2*'OddsRatio_working_3-way'!R146^3/27-'OddsRatio_working_3-way'!T146</f>
        <v>0.30807659770063955</v>
      </c>
      <c r="W146" s="11">
        <f>'OddsRatio_working_3-way'!V146^2+4*'OddsRatio_working_3-way'!U146^3/27</f>
        <v>-9.3777693722145727E-3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0.16146900586723778</v>
      </c>
      <c r="Y146" s="11">
        <f>IF('OddsRatio_working_3-way'!W146&gt;=0,IF('OddsRatio_working_3-way'!V146+SQRT('OddsRatio_working_3-way'!W146)&gt;0,0,PI()),ACOS('OddsRatio_working_3-way'!V146/(2*'OddsRatio_working_3-way'!X146)))</f>
        <v>0.3045546335771987</v>
      </c>
      <c r="Z146" s="11">
        <f>'OddsRatio_working_3-way'!X146^(1/3)*COS('OddsRatio_working_3-way'!Y146/3)</f>
        <v>0.54173632995610921</v>
      </c>
      <c r="AA146" s="11">
        <f>'OddsRatio_working_3-way'!X146^(1/3)*COS(('OddsRatio_working_3-way'!Y146+2*PI())/3)</f>
        <v>-0.31866048203229852</v>
      </c>
      <c r="AB146" s="11">
        <f>'OddsRatio_working_3-way'!X146^(1/3)*COS(('OddsRatio_working_3-way'!Y146+4*PI())/3)</f>
        <v>-0.22307584792381083</v>
      </c>
      <c r="AC146" s="11">
        <f>'OddsRatio_working_3-way'!X146^(1/3)*SIN('OddsRatio_working_3-way'!Y146/3)</f>
        <v>5.5185814232927198E-2</v>
      </c>
      <c r="AD146" s="11">
        <f>'OddsRatio_working_3-way'!X146^(1/3)*SIN(('OddsRatio_working_3-way'!Y146+2*PI())/3)</f>
        <v>0.44156451677847569</v>
      </c>
      <c r="AE146" s="11">
        <f>'OddsRatio_working_3-way'!X146^(1/3)*SIN(('OddsRatio_working_3-way'!Y146+4*PI())/3)</f>
        <v>-0.49675033101140298</v>
      </c>
      <c r="AF146" s="11">
        <f>-'OddsRatio_working_3-way'!U146/(3*'OddsRatio_working_3-way'!X146^(1/3))*COS(('OddsRatio_working_3-way'!Y146)/3)</f>
        <v>0.5417363299561091</v>
      </c>
      <c r="AG146" s="11">
        <f>-'OddsRatio_working_3-way'!U146/(3*'OddsRatio_working_3-way'!X146^(1/3))*COS(('OddsRatio_working_3-way'!Y146+2*PI())/3)</f>
        <v>-0.31866048203229846</v>
      </c>
      <c r="AH146" s="11">
        <f>-'OddsRatio_working_3-way'!U146/(3*'OddsRatio_working_3-way'!X146^(1/3))*COS(('OddsRatio_working_3-way'!Y146+4*PI())/3)</f>
        <v>-0.22307584792381077</v>
      </c>
      <c r="AI146" s="11">
        <f>'OddsRatio_working_3-way'!U146/(3*'OddsRatio_working_3-way'!X146^(1/3))*SIN(('OddsRatio_working_3-way'!Y146)/3)</f>
        <v>-5.5185814232927191E-2</v>
      </c>
      <c r="AJ146" s="11">
        <f>'OddsRatio_working_3-way'!U146/(3*'OddsRatio_working_3-way'!X146^(1/3))*SIN(('OddsRatio_working_3-way'!Y146+2*PI())/3)</f>
        <v>-0.44156451677847564</v>
      </c>
      <c r="AK146" s="11">
        <f>'OddsRatio_working_3-way'!U146/(3*'OddsRatio_working_3-way'!X146^(1/3))*SIN(('OddsRatio_working_3-way'!Y146+4*PI())/3)</f>
        <v>0.49675033101140287</v>
      </c>
      <c r="AL146" s="11">
        <f>'OddsRatio_working_3-way'!Z146+'OddsRatio_working_3-way'!AF146</f>
        <v>1.0834726599122182</v>
      </c>
      <c r="AM146" s="11">
        <f>'OddsRatio_working_3-way'!AA146+'OddsRatio_working_3-way'!AG146</f>
        <v>-0.63732096406459693</v>
      </c>
      <c r="AN146" s="11">
        <f>'OddsRatio_working_3-way'!AB146+'OddsRatio_working_3-way'!AH146</f>
        <v>-0.4461516958476216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1.0834726599122182</v>
      </c>
      <c r="AS146" s="11">
        <f>IF(('OddsRatio_working_3-way'!X146=0),IF(Q146&gt;0,-Q146^(1/3),(-Q146)^(1/3)),'OddsRatio_working_3-way'!AM146-'OddsRatio_working_3-way'!R146/3)</f>
        <v>-0.63732096406459693</v>
      </c>
      <c r="AT146" s="11">
        <f>IF(('OddsRatio_working_3-way'!X146=0),IF(Q146&gt;0,-Q146^(1/3),(-Q146)^(1/3)),'OddsRatio_working_3-way'!AN146-'OddsRatio_working_3-way'!R146/3)</f>
        <v>-0.4461516958476216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9">
        <f t="shared" si="28"/>
        <v>0.45220071153543412</v>
      </c>
      <c r="E147" s="9">
        <f t="shared" si="29"/>
        <v>0.27389964423228297</v>
      </c>
      <c r="F147" s="9">
        <f t="shared" si="30"/>
        <v>0.27389964423228297</v>
      </c>
      <c r="G147" s="9">
        <f t="shared" si="31"/>
        <v>1.0864640363212339</v>
      </c>
      <c r="H147" s="9">
        <f t="shared" si="32"/>
        <v>2.2114074004981763</v>
      </c>
      <c r="I147" s="9">
        <f t="shared" si="33"/>
        <v>3.6509722486238112</v>
      </c>
      <c r="J147" s="9">
        <f t="shared" si="34"/>
        <v>3.6509722486238112</v>
      </c>
      <c r="K147" s="11">
        <f t="shared" si="35"/>
        <v>0.47281323877068554</v>
      </c>
      <c r="L147" s="11">
        <f t="shared" si="36"/>
        <v>0.29069767441860467</v>
      </c>
      <c r="M147" s="11">
        <f t="shared" si="37"/>
        <v>0.29069767441860467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-0.26523282024530559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0.23953111195496385</v>
      </c>
      <c r="Q147" s="11">
        <f>2*'OddsRatio_working_3-way'!K147*'OddsRatio_working_3-way'!L147*'OddsRatio_working_3-way'!M147</f>
        <v>7.9910295898236477E-2</v>
      </c>
      <c r="R147" s="11">
        <f t="shared" si="38"/>
        <v>0</v>
      </c>
      <c r="S147" s="11">
        <f t="shared" si="39"/>
        <v>-0.90309755683112281</v>
      </c>
      <c r="T147" s="11">
        <f t="shared" si="40"/>
        <v>-0.30128358860087501</v>
      </c>
      <c r="U147" s="11">
        <f>'OddsRatio_working_3-way'!S147-'OddsRatio_working_3-way'!R147^2/3</f>
        <v>-0.90309755683112281</v>
      </c>
      <c r="V147" s="11">
        <f>'OddsRatio_working_3-way'!S147*'OddsRatio_working_3-way'!R147/3-2*'OddsRatio_working_3-way'!R147^3/27-'OddsRatio_working_3-way'!T147</f>
        <v>0.30128358860087501</v>
      </c>
      <c r="W147" s="11">
        <f>'OddsRatio_working_3-way'!V147^2+4*'OddsRatio_working_3-way'!U147^3/27</f>
        <v>-1.8347162045366378E-2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0.16516579761378239</v>
      </c>
      <c r="Y147" s="11">
        <f>IF('OddsRatio_working_3-way'!W147&gt;=0,IF('OddsRatio_working_3-way'!V147+SQRT('OddsRatio_working_3-way'!W147)&gt;0,0,PI()),ACOS('OddsRatio_working_3-way'!V147/(2*'OddsRatio_working_3-way'!X147)))</f>
        <v>0.4225063123826045</v>
      </c>
      <c r="Z147" s="11">
        <f>'OddsRatio_working_3-way'!X147^(1/3)*COS('OddsRatio_working_3-way'!Y147/3)</f>
        <v>0.54323201816061695</v>
      </c>
      <c r="AA147" s="11">
        <f>'OddsRatio_working_3-way'!X147^(1/3)*COS(('OddsRatio_working_3-way'!Y147+2*PI())/3)</f>
        <v>-0.3383139853737317</v>
      </c>
      <c r="AB147" s="11">
        <f>'OddsRatio_working_3-way'!X147^(1/3)*COS(('OddsRatio_working_3-way'!Y147+4*PI())/3)</f>
        <v>-0.20491803278688536</v>
      </c>
      <c r="AC147" s="11">
        <f>'OddsRatio_working_3-way'!X147^(1/3)*SIN('OddsRatio_working_3-way'!Y147/3)</f>
        <v>7.7016189134822305E-2</v>
      </c>
      <c r="AD147" s="11">
        <f>'OddsRatio_working_3-way'!X147^(1/3)*SIN(('OddsRatio_working_3-way'!Y147+2*PI())/3)</f>
        <v>0.43194463330877259</v>
      </c>
      <c r="AE147" s="11">
        <f>'OddsRatio_working_3-way'!X147^(1/3)*SIN(('OddsRatio_working_3-way'!Y147+4*PI())/3)</f>
        <v>-0.50896082244359486</v>
      </c>
      <c r="AF147" s="11">
        <f>-'OddsRatio_working_3-way'!U147/(3*'OddsRatio_working_3-way'!X147^(1/3))*COS(('OddsRatio_working_3-way'!Y147)/3)</f>
        <v>0.54323201816061695</v>
      </c>
      <c r="AG147" s="11">
        <f>-'OddsRatio_working_3-way'!U147/(3*'OddsRatio_working_3-way'!X147^(1/3))*COS(('OddsRatio_working_3-way'!Y147+2*PI())/3)</f>
        <v>-0.3383139853737317</v>
      </c>
      <c r="AH147" s="11">
        <f>-'OddsRatio_working_3-way'!U147/(3*'OddsRatio_working_3-way'!X147^(1/3))*COS(('OddsRatio_working_3-way'!Y147+4*PI())/3)</f>
        <v>-0.20491803278688536</v>
      </c>
      <c r="AI147" s="11">
        <f>'OddsRatio_working_3-way'!U147/(3*'OddsRatio_working_3-way'!X147^(1/3))*SIN(('OddsRatio_working_3-way'!Y147)/3)</f>
        <v>-7.7016189134822305E-2</v>
      </c>
      <c r="AJ147" s="11">
        <f>'OddsRatio_working_3-way'!U147/(3*'OddsRatio_working_3-way'!X147^(1/3))*SIN(('OddsRatio_working_3-way'!Y147+2*PI())/3)</f>
        <v>-0.43194463330877259</v>
      </c>
      <c r="AK147" s="11">
        <f>'OddsRatio_working_3-way'!U147/(3*'OddsRatio_working_3-way'!X147^(1/3))*SIN(('OddsRatio_working_3-way'!Y147+4*PI())/3)</f>
        <v>0.50896082244359486</v>
      </c>
      <c r="AL147" s="11">
        <f>'OddsRatio_working_3-way'!Z147+'OddsRatio_working_3-way'!AF147</f>
        <v>1.0864640363212339</v>
      </c>
      <c r="AM147" s="11">
        <f>'OddsRatio_working_3-way'!AA147+'OddsRatio_working_3-way'!AG147</f>
        <v>-0.67662797074746339</v>
      </c>
      <c r="AN147" s="11">
        <f>'OddsRatio_working_3-way'!AB147+'OddsRatio_working_3-way'!AH147</f>
        <v>-0.40983606557377072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1.0864640363212339</v>
      </c>
      <c r="AS147" s="11">
        <f>IF(('OddsRatio_working_3-way'!X147=0),IF(Q147&gt;0,-Q147^(1/3),(-Q147)^(1/3)),'OddsRatio_working_3-way'!AM147-'OddsRatio_working_3-way'!R147/3)</f>
        <v>-0.67662797074746339</v>
      </c>
      <c r="AT147" s="11">
        <f>IF(('OddsRatio_working_3-way'!X147=0),IF(Q147&gt;0,-Q147^(1/3),(-Q147)^(1/3)),'OddsRatio_working_3-way'!AN147-'OddsRatio_working_3-way'!R147/3)</f>
        <v>-0.40983606557377072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9">
        <f t="shared" si="28"/>
        <v>0.61721533783721494</v>
      </c>
      <c r="E148" s="9">
        <f t="shared" si="29"/>
        <v>0.22445232776187604</v>
      </c>
      <c r="F148" s="9">
        <f t="shared" si="30"/>
        <v>0.15833233440090894</v>
      </c>
      <c r="G148" s="9">
        <f t="shared" si="31"/>
        <v>1.1074644417807393</v>
      </c>
      <c r="H148" s="9">
        <f t="shared" si="32"/>
        <v>1.6201800873972143</v>
      </c>
      <c r="I148" s="9">
        <f t="shared" si="33"/>
        <v>4.4552890583559064</v>
      </c>
      <c r="J148" s="9">
        <f t="shared" si="34"/>
        <v>6.3158293205475493</v>
      </c>
      <c r="K148" s="11">
        <f t="shared" si="35"/>
        <v>0.64102564102564097</v>
      </c>
      <c r="L148" s="11">
        <f t="shared" si="36"/>
        <v>0.24271844660194175</v>
      </c>
      <c r="M148" s="11">
        <f t="shared" si="37"/>
        <v>0.17241379310344829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-0.22497489119517911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0.22748147957387996</v>
      </c>
      <c r="Q148" s="11">
        <f>2*'OddsRatio_working_3-way'!K148*'OddsRatio_working_3-way'!L148*'OddsRatio_working_3-way'!M148</f>
        <v>5.3651292352330182E-2</v>
      </c>
      <c r="R148" s="11">
        <f t="shared" si="38"/>
        <v>0</v>
      </c>
      <c r="S148" s="11">
        <f t="shared" si="39"/>
        <v>-1.0111416361416361</v>
      </c>
      <c r="T148" s="11">
        <f t="shared" si="40"/>
        <v>-0.23847680097680099</v>
      </c>
      <c r="U148" s="11">
        <f>'OddsRatio_working_3-way'!S148-'OddsRatio_working_3-way'!R148^2/3</f>
        <v>-1.0111416361416361</v>
      </c>
      <c r="V148" s="11">
        <f>'OddsRatio_working_3-way'!S148*'OddsRatio_working_3-way'!R148/3-2*'OddsRatio_working_3-way'!R148^3/27-'OddsRatio_working_3-way'!T148</f>
        <v>0.23847680097680099</v>
      </c>
      <c r="W148" s="11">
        <f>'OddsRatio_working_3-way'!V148^2+4*'OddsRatio_working_3-way'!U148^3/27</f>
        <v>-9.6284178310154664E-2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0.19567534522410035</v>
      </c>
      <c r="Y148" s="11">
        <f>IF('OddsRatio_working_3-way'!W148&gt;=0,IF('OddsRatio_working_3-way'!V148+SQRT('OddsRatio_working_3-way'!W148)&gt;0,0,PI()),ACOS('OddsRatio_working_3-way'!V148/(2*'OddsRatio_working_3-way'!X148)))</f>
        <v>0.91553237895798878</v>
      </c>
      <c r="Z148" s="11">
        <f>'OddsRatio_working_3-way'!X148^(1/3)*COS('OddsRatio_working_3-way'!Y148/3)</f>
        <v>0.55373222089036966</v>
      </c>
      <c r="AA148" s="11">
        <f>'OddsRatio_working_3-way'!X148^(1/3)*COS(('OddsRatio_working_3-way'!Y148+2*PI())/3)</f>
        <v>-0.42793192291204701</v>
      </c>
      <c r="AB148" s="11">
        <f>'OddsRatio_working_3-way'!X148^(1/3)*COS(('OddsRatio_working_3-way'!Y148+4*PI())/3)</f>
        <v>-0.12580029797832282</v>
      </c>
      <c r="AC148" s="11">
        <f>'OddsRatio_working_3-way'!X148^(1/3)*SIN('OddsRatio_working_3-way'!Y148/3)</f>
        <v>0.17443577498618484</v>
      </c>
      <c r="AD148" s="11">
        <f>'OddsRatio_working_3-way'!X148^(1/3)*SIN(('OddsRatio_working_3-way'!Y148+2*PI())/3)</f>
        <v>0.39232828269194397</v>
      </c>
      <c r="AE148" s="11">
        <f>'OddsRatio_working_3-way'!X148^(1/3)*SIN(('OddsRatio_working_3-way'!Y148+4*PI())/3)</f>
        <v>-0.56676405767812876</v>
      </c>
      <c r="AF148" s="11">
        <f>-'OddsRatio_working_3-way'!U148/(3*'OddsRatio_working_3-way'!X148^(1/3))*COS(('OddsRatio_working_3-way'!Y148)/3)</f>
        <v>0.55373222089036966</v>
      </c>
      <c r="AG148" s="11">
        <f>-'OddsRatio_working_3-way'!U148/(3*'OddsRatio_working_3-way'!X148^(1/3))*COS(('OddsRatio_working_3-way'!Y148+2*PI())/3)</f>
        <v>-0.42793192291204701</v>
      </c>
      <c r="AH148" s="11">
        <f>-'OddsRatio_working_3-way'!U148/(3*'OddsRatio_working_3-way'!X148^(1/3))*COS(('OddsRatio_working_3-way'!Y148+4*PI())/3)</f>
        <v>-0.12580029797832282</v>
      </c>
      <c r="AI148" s="11">
        <f>'OddsRatio_working_3-way'!U148/(3*'OddsRatio_working_3-way'!X148^(1/3))*SIN(('OddsRatio_working_3-way'!Y148)/3)</f>
        <v>-0.17443577498618484</v>
      </c>
      <c r="AJ148" s="11">
        <f>'OddsRatio_working_3-way'!U148/(3*'OddsRatio_working_3-way'!X148^(1/3))*SIN(('OddsRatio_working_3-way'!Y148+2*PI())/3)</f>
        <v>-0.39232828269194397</v>
      </c>
      <c r="AK148" s="11">
        <f>'OddsRatio_working_3-way'!U148/(3*'OddsRatio_working_3-way'!X148^(1/3))*SIN(('OddsRatio_working_3-way'!Y148+4*PI())/3)</f>
        <v>0.56676405767812876</v>
      </c>
      <c r="AL148" s="11">
        <f>'OddsRatio_working_3-way'!Z148+'OddsRatio_working_3-way'!AF148</f>
        <v>1.1074644417807393</v>
      </c>
      <c r="AM148" s="11">
        <f>'OddsRatio_working_3-way'!AA148+'OddsRatio_working_3-way'!AG148</f>
        <v>-0.85586384582409403</v>
      </c>
      <c r="AN148" s="11">
        <f>'OddsRatio_working_3-way'!AB148+'OddsRatio_working_3-way'!AH148</f>
        <v>-0.25160059595664563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1.1074644417807393</v>
      </c>
      <c r="AS148" s="11">
        <f>IF(('OddsRatio_working_3-way'!X148=0),IF(Q148&gt;0,-Q148^(1/3),(-Q148)^(1/3)),'OddsRatio_working_3-way'!AM148-'OddsRatio_working_3-way'!R148/3)</f>
        <v>-0.85586384582409403</v>
      </c>
      <c r="AT148" s="11">
        <f>IF(('OddsRatio_working_3-way'!X148=0),IF(Q148&gt;0,-Q148^(1/3),(-Q148)^(1/3)),'OddsRatio_working_3-way'!AN148-'OddsRatio_working_3-way'!R148/3)</f>
        <v>-0.25160059595664563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9">
        <f t="shared" si="28"/>
        <v>0.32695957958124428</v>
      </c>
      <c r="E149" s="9">
        <f t="shared" si="29"/>
        <v>0.29367077126814717</v>
      </c>
      <c r="F149" s="9">
        <f t="shared" si="30"/>
        <v>0.37936964915060856</v>
      </c>
      <c r="G149" s="9">
        <f t="shared" si="31"/>
        <v>1.0834115968526832</v>
      </c>
      <c r="H149" s="9">
        <f t="shared" si="32"/>
        <v>3.0584820340200976</v>
      </c>
      <c r="I149" s="9">
        <f t="shared" si="33"/>
        <v>3.4051737450129562</v>
      </c>
      <c r="J149" s="9">
        <f t="shared" si="34"/>
        <v>2.6359515112475513</v>
      </c>
      <c r="K149" s="11">
        <f t="shared" si="35"/>
        <v>0.34482758620689657</v>
      </c>
      <c r="L149" s="11">
        <f t="shared" si="36"/>
        <v>0.3105590062111801</v>
      </c>
      <c r="M149" s="11">
        <f t="shared" si="37"/>
        <v>0.39840637450199207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-0.27174147701334306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0.24020431446200638</v>
      </c>
      <c r="Q149" s="11">
        <f>2*'OddsRatio_working_3-way'!K149*'OddsRatio_working_3-way'!L149*'OddsRatio_working_3-way'!M149</f>
        <v>8.5330129471405461E-2</v>
      </c>
      <c r="R149" s="11">
        <f t="shared" si="38"/>
        <v>0</v>
      </c>
      <c r="S149" s="11">
        <f t="shared" si="39"/>
        <v>-0.88394424400001281</v>
      </c>
      <c r="T149" s="11">
        <f t="shared" si="40"/>
        <v>-0.31401216483126565</v>
      </c>
      <c r="U149" s="11">
        <f>'OddsRatio_working_3-way'!S149-'OddsRatio_working_3-way'!R149^2/3</f>
        <v>-0.88394424400001281</v>
      </c>
      <c r="V149" s="11">
        <f>'OddsRatio_working_3-way'!S149*'OddsRatio_working_3-way'!R149/3-2*'OddsRatio_working_3-way'!R149^3/27-'OddsRatio_working_3-way'!T149</f>
        <v>0.31401216483126565</v>
      </c>
      <c r="W149" s="11">
        <f>'OddsRatio_working_3-way'!V149^2+4*'OddsRatio_working_3-way'!U149^3/27</f>
        <v>-3.7187899175383232E-3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0.15993938662783808</v>
      </c>
      <c r="Y149" s="11">
        <f>IF('OddsRatio_working_3-way'!W149&gt;=0,IF('OddsRatio_working_3-way'!V149+SQRT('OddsRatio_working_3-way'!W149)&gt;0,0,PI()),ACOS('OddsRatio_working_3-way'!V149/(2*'OddsRatio_working_3-way'!X149)))</f>
        <v>0.19181467536699115</v>
      </c>
      <c r="Z149" s="11">
        <f>'OddsRatio_working_3-way'!X149^(1/3)*COS('OddsRatio_working_3-way'!Y149/3)</f>
        <v>0.54170579842634159</v>
      </c>
      <c r="AA149" s="11">
        <f>'OddsRatio_working_3-way'!X149^(1/3)*COS(('OddsRatio_working_3-way'!Y149+2*PI())/3)</f>
        <v>-0.30088924325606387</v>
      </c>
      <c r="AB149" s="11">
        <f>'OddsRatio_working_3-way'!X149^(1/3)*COS(('OddsRatio_working_3-way'!Y149+4*PI())/3)</f>
        <v>-0.24081655517027786</v>
      </c>
      <c r="AC149" s="11">
        <f>'OddsRatio_working_3-way'!X149^(1/3)*SIN('OddsRatio_working_3-way'!Y149/3)</f>
        <v>3.4682982637272937E-2</v>
      </c>
      <c r="AD149" s="11">
        <f>'OddsRatio_working_3-way'!X149^(1/3)*SIN(('OddsRatio_working_3-way'!Y149+2*PI())/3)</f>
        <v>0.45178949149590769</v>
      </c>
      <c r="AE149" s="11">
        <f>'OddsRatio_working_3-way'!X149^(1/3)*SIN(('OddsRatio_working_3-way'!Y149+4*PI())/3)</f>
        <v>-0.48647247413318068</v>
      </c>
      <c r="AF149" s="11">
        <f>-'OddsRatio_working_3-way'!U149/(3*'OddsRatio_working_3-way'!X149^(1/3))*COS(('OddsRatio_working_3-way'!Y149)/3)</f>
        <v>0.54170579842634159</v>
      </c>
      <c r="AG149" s="11">
        <f>-'OddsRatio_working_3-way'!U149/(3*'OddsRatio_working_3-way'!X149^(1/3))*COS(('OddsRatio_working_3-way'!Y149+2*PI())/3)</f>
        <v>-0.30088924325606387</v>
      </c>
      <c r="AH149" s="11">
        <f>-'OddsRatio_working_3-way'!U149/(3*'OddsRatio_working_3-way'!X149^(1/3))*COS(('OddsRatio_working_3-way'!Y149+4*PI())/3)</f>
        <v>-0.24081655517027786</v>
      </c>
      <c r="AI149" s="11">
        <f>'OddsRatio_working_3-way'!U149/(3*'OddsRatio_working_3-way'!X149^(1/3))*SIN(('OddsRatio_working_3-way'!Y149)/3)</f>
        <v>-3.4682982637272937E-2</v>
      </c>
      <c r="AJ149" s="11">
        <f>'OddsRatio_working_3-way'!U149/(3*'OddsRatio_working_3-way'!X149^(1/3))*SIN(('OddsRatio_working_3-way'!Y149+2*PI())/3)</f>
        <v>-0.45178949149590769</v>
      </c>
      <c r="AK149" s="11">
        <f>'OddsRatio_working_3-way'!U149/(3*'OddsRatio_working_3-way'!X149^(1/3))*SIN(('OddsRatio_working_3-way'!Y149+4*PI())/3)</f>
        <v>0.48647247413318068</v>
      </c>
      <c r="AL149" s="11">
        <f>'OddsRatio_working_3-way'!Z149+'OddsRatio_working_3-way'!AF149</f>
        <v>1.0834115968526832</v>
      </c>
      <c r="AM149" s="11">
        <f>'OddsRatio_working_3-way'!AA149+'OddsRatio_working_3-way'!AG149</f>
        <v>-0.60177848651212773</v>
      </c>
      <c r="AN149" s="11">
        <f>'OddsRatio_working_3-way'!AB149+'OddsRatio_working_3-way'!AH149</f>
        <v>-0.48163311034055573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1.0834115968526832</v>
      </c>
      <c r="AS149" s="11">
        <f>IF(('OddsRatio_working_3-way'!X149=0),IF(Q149&gt;0,-Q149^(1/3),(-Q149)^(1/3)),'OddsRatio_working_3-way'!AM149-'OddsRatio_working_3-way'!R149/3)</f>
        <v>-0.60177848651212773</v>
      </c>
      <c r="AT149" s="11">
        <f>IF(('OddsRatio_working_3-way'!X149=0),IF(Q149&gt;0,-Q149^(1/3),(-Q149)^(1/3)),'OddsRatio_working_3-way'!AN149-'OddsRatio_working_3-way'!R149/3)</f>
        <v>-0.48163311034055573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9">
        <f t="shared" si="28"/>
        <v>0.69821274674405143</v>
      </c>
      <c r="E150" s="9">
        <f t="shared" si="29"/>
        <v>0.19194879326922115</v>
      </c>
      <c r="F150" s="9">
        <f t="shared" si="30"/>
        <v>0.10983845998672692</v>
      </c>
      <c r="G150" s="9">
        <f t="shared" si="31"/>
        <v>1.1255943249660074</v>
      </c>
      <c r="H150" s="9">
        <f t="shared" si="32"/>
        <v>1.432228220786947</v>
      </c>
      <c r="I150" s="9">
        <f t="shared" si="33"/>
        <v>5.2097227753728692</v>
      </c>
      <c r="J150" s="9">
        <f t="shared" si="34"/>
        <v>9.1042791397552527</v>
      </c>
      <c r="K150" s="11">
        <f t="shared" si="35"/>
        <v>0.7225433526011561</v>
      </c>
      <c r="L150" s="11">
        <f t="shared" si="36"/>
        <v>0.21097046413502107</v>
      </c>
      <c r="M150" s="11">
        <f t="shared" si="37"/>
        <v>0.12195121951219513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-0.19222374707101109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0.21050944028134949</v>
      </c>
      <c r="Q150" s="11">
        <f>2*'OddsRatio_working_3-way'!K150*'OddsRatio_working_3-way'!L150*'OddsRatio_working_3-way'!M150</f>
        <v>3.717934303803417E-2</v>
      </c>
      <c r="R150" s="11">
        <f t="shared" si="38"/>
        <v>0</v>
      </c>
      <c r="S150" s="11">
        <f t="shared" si="39"/>
        <v>-1.0951271291344837</v>
      </c>
      <c r="T150" s="11">
        <f t="shared" si="40"/>
        <v>-0.19341701326995472</v>
      </c>
      <c r="U150" s="11">
        <f>'OddsRatio_working_3-way'!S150-'OddsRatio_working_3-way'!R150^2/3</f>
        <v>-1.0951271291344837</v>
      </c>
      <c r="V150" s="11">
        <f>'OddsRatio_working_3-way'!S150*'OddsRatio_working_3-way'!R150/3-2*'OddsRatio_working_3-way'!R150^3/27-'OddsRatio_working_3-way'!T150</f>
        <v>0.19341701326995472</v>
      </c>
      <c r="W150" s="11">
        <f>'OddsRatio_working_3-way'!V150^2+4*'OddsRatio_working_3-way'!U150^3/27</f>
        <v>-0.15716611395921848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0.2205539928121277</v>
      </c>
      <c r="Y150" s="11">
        <f>IF('OddsRatio_working_3-way'!W150&gt;=0,IF('OddsRatio_working_3-way'!V150+SQRT('OddsRatio_working_3-way'!W150)&gt;0,0,PI()),ACOS('OddsRatio_working_3-way'!V150/(2*'OddsRatio_working_3-way'!X150)))</f>
        <v>1.1168896484366213</v>
      </c>
      <c r="Z150" s="11">
        <f>'OddsRatio_working_3-way'!X150^(1/3)*COS('OddsRatio_working_3-way'!Y150/3)</f>
        <v>0.56279716248300371</v>
      </c>
      <c r="AA150" s="11">
        <f>'OddsRatio_working_3-way'!X150^(1/3)*COS(('OddsRatio_working_3-way'!Y150+2*PI())/3)</f>
        <v>-0.47173065344540194</v>
      </c>
      <c r="AB150" s="11">
        <f>'OddsRatio_working_3-way'!X150^(1/3)*COS(('OddsRatio_working_3-way'!Y150+4*PI())/3)</f>
        <v>-9.1066509037601759E-2</v>
      </c>
      <c r="AC150" s="11">
        <f>'OddsRatio_working_3-way'!X150^(1/3)*SIN('OddsRatio_working_3-way'!Y150/3)</f>
        <v>0.21977654624468193</v>
      </c>
      <c r="AD150" s="11">
        <f>'OddsRatio_working_3-way'!X150^(1/3)*SIN(('OddsRatio_working_3-way'!Y150+2*PI())/3)</f>
        <v>0.37750836676573873</v>
      </c>
      <c r="AE150" s="11">
        <f>'OddsRatio_working_3-way'!X150^(1/3)*SIN(('OddsRatio_working_3-way'!Y150+4*PI())/3)</f>
        <v>-0.59728491301042064</v>
      </c>
      <c r="AF150" s="11">
        <f>-'OddsRatio_working_3-way'!U150/(3*'OddsRatio_working_3-way'!X150^(1/3))*COS(('OddsRatio_working_3-way'!Y150)/3)</f>
        <v>0.5627971624830036</v>
      </c>
      <c r="AG150" s="11">
        <f>-'OddsRatio_working_3-way'!U150/(3*'OddsRatio_working_3-way'!X150^(1/3))*COS(('OddsRatio_working_3-way'!Y150+2*PI())/3)</f>
        <v>-0.47173065344540183</v>
      </c>
      <c r="AH150" s="11">
        <f>-'OddsRatio_working_3-way'!U150/(3*'OddsRatio_working_3-way'!X150^(1/3))*COS(('OddsRatio_working_3-way'!Y150+4*PI())/3)</f>
        <v>-9.1066509037601731E-2</v>
      </c>
      <c r="AI150" s="11">
        <f>'OddsRatio_working_3-way'!U150/(3*'OddsRatio_working_3-way'!X150^(1/3))*SIN(('OddsRatio_working_3-way'!Y150)/3)</f>
        <v>-0.2197765462446819</v>
      </c>
      <c r="AJ150" s="11">
        <f>'OddsRatio_working_3-way'!U150/(3*'OddsRatio_working_3-way'!X150^(1/3))*SIN(('OddsRatio_working_3-way'!Y150+2*PI())/3)</f>
        <v>-0.37750836676573868</v>
      </c>
      <c r="AK150" s="11">
        <f>'OddsRatio_working_3-way'!U150/(3*'OddsRatio_working_3-way'!X150^(1/3))*SIN(('OddsRatio_working_3-way'!Y150+4*PI())/3)</f>
        <v>0.59728491301042053</v>
      </c>
      <c r="AL150" s="11">
        <f>'OddsRatio_working_3-way'!Z150+'OddsRatio_working_3-way'!AF150</f>
        <v>1.1255943249660074</v>
      </c>
      <c r="AM150" s="11">
        <f>'OddsRatio_working_3-way'!AA150+'OddsRatio_working_3-way'!AG150</f>
        <v>-0.94346130689080376</v>
      </c>
      <c r="AN150" s="11">
        <f>'OddsRatio_working_3-way'!AB150+'OddsRatio_working_3-way'!AH150</f>
        <v>-0.18213301807520349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1.1255943249660074</v>
      </c>
      <c r="AS150" s="11">
        <f>IF(('OddsRatio_working_3-way'!X150=0),IF(Q150&gt;0,-Q150^(1/3),(-Q150)^(1/3)),'OddsRatio_working_3-way'!AM150-'OddsRatio_working_3-way'!R150/3)</f>
        <v>-0.94346130689080376</v>
      </c>
      <c r="AT150" s="11">
        <f>IF(('OddsRatio_working_3-way'!X150=0),IF(Q150&gt;0,-Q150^(1/3),(-Q150)^(1/3)),'OddsRatio_working_3-way'!AN150-'OddsRatio_working_3-way'!R150/3)</f>
        <v>-0.18213301807520349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9">
        <f t="shared" si="28"/>
        <v>0.46279249975004944</v>
      </c>
      <c r="E151" s="9">
        <f t="shared" si="29"/>
        <v>0.26782105535144995</v>
      </c>
      <c r="F151" s="9">
        <f t="shared" si="30"/>
        <v>0.26938644489850078</v>
      </c>
      <c r="G151" s="9">
        <f t="shared" si="31"/>
        <v>1.084855706643709</v>
      </c>
      <c r="H151" s="9">
        <f t="shared" si="32"/>
        <v>2.1607956061087683</v>
      </c>
      <c r="I151" s="9">
        <f t="shared" si="33"/>
        <v>3.7338363807421464</v>
      </c>
      <c r="J151" s="9">
        <f t="shared" si="34"/>
        <v>3.712139266609273</v>
      </c>
      <c r="K151" s="11">
        <f t="shared" si="35"/>
        <v>0.48309178743961356</v>
      </c>
      <c r="L151" s="11">
        <f t="shared" si="36"/>
        <v>0.28409090909090912</v>
      </c>
      <c r="M151" s="11">
        <f t="shared" si="37"/>
        <v>0.2857142857142857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-0.26432806324110691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0.23880105401844537</v>
      </c>
      <c r="Q151" s="11">
        <f>2*'OddsRatio_working_3-way'!K151*'OddsRatio_working_3-way'!L151*'OddsRatio_working_3-way'!M151</f>
        <v>7.8423991467469742E-2</v>
      </c>
      <c r="R151" s="11">
        <f t="shared" si="38"/>
        <v>0</v>
      </c>
      <c r="S151" s="11">
        <f t="shared" si="39"/>
        <v>-0.90342679127725811</v>
      </c>
      <c r="T151" s="11">
        <f t="shared" si="40"/>
        <v>-0.29669188547693204</v>
      </c>
      <c r="U151" s="11">
        <f>'OddsRatio_working_3-way'!S151-'OddsRatio_working_3-way'!R151^2/3</f>
        <v>-0.90342679127725811</v>
      </c>
      <c r="V151" s="11">
        <f>'OddsRatio_working_3-way'!S151*'OddsRatio_working_3-way'!R151/3-2*'OddsRatio_working_3-way'!R151^3/27-'OddsRatio_working_3-way'!T151</f>
        <v>0.29669188547693204</v>
      </c>
      <c r="W151" s="11">
        <f>'OddsRatio_working_3-way'!V151^2+4*'OddsRatio_working_3-way'!U151^3/27</f>
        <v>-2.121227307288906E-2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0.16525612543922993</v>
      </c>
      <c r="Y151" s="11">
        <f>IF('OddsRatio_working_3-way'!W151&gt;=0,IF('OddsRatio_working_3-way'!V151+SQRT('OddsRatio_working_3-way'!W151)&gt;0,0,PI()),ACOS('OddsRatio_working_3-way'!V151/(2*'OddsRatio_working_3-way'!X151)))</f>
        <v>0.45633650140303761</v>
      </c>
      <c r="Z151" s="11">
        <f>'OddsRatio_working_3-way'!X151^(1/3)*COS('OddsRatio_working_3-way'!Y151/3)</f>
        <v>0.5424278533218545</v>
      </c>
      <c r="AA151" s="11">
        <f>'OddsRatio_working_3-way'!X151^(1/3)*COS(('OddsRatio_working_3-way'!Y151+2*PI())/3)</f>
        <v>-0.34322584077795443</v>
      </c>
      <c r="AB151" s="11">
        <f>'OddsRatio_working_3-way'!X151^(1/3)*COS(('OddsRatio_working_3-way'!Y151+4*PI())/3)</f>
        <v>-0.19920201254390021</v>
      </c>
      <c r="AC151" s="11">
        <f>'OddsRatio_working_3-way'!X151^(1/3)*SIN('OddsRatio_working_3-way'!Y151/3)</f>
        <v>8.3152196000651685E-2</v>
      </c>
      <c r="AD151" s="11">
        <f>'OddsRatio_working_3-way'!X151^(1/3)*SIN(('OddsRatio_working_3-way'!Y151+2*PI())/3)</f>
        <v>0.42818020269665952</v>
      </c>
      <c r="AE151" s="11">
        <f>'OddsRatio_working_3-way'!X151^(1/3)*SIN(('OddsRatio_working_3-way'!Y151+4*PI())/3)</f>
        <v>-0.51133239869731117</v>
      </c>
      <c r="AF151" s="11">
        <f>-'OddsRatio_working_3-way'!U151/(3*'OddsRatio_working_3-way'!X151^(1/3))*COS(('OddsRatio_working_3-way'!Y151)/3)</f>
        <v>0.54242785332185439</v>
      </c>
      <c r="AG151" s="11">
        <f>-'OddsRatio_working_3-way'!U151/(3*'OddsRatio_working_3-way'!X151^(1/3))*COS(('OddsRatio_working_3-way'!Y151+2*PI())/3)</f>
        <v>-0.34322584077795437</v>
      </c>
      <c r="AH151" s="11">
        <f>-'OddsRatio_working_3-way'!U151/(3*'OddsRatio_working_3-way'!X151^(1/3))*COS(('OddsRatio_working_3-way'!Y151+4*PI())/3)</f>
        <v>-0.19920201254390019</v>
      </c>
      <c r="AI151" s="11">
        <f>'OddsRatio_working_3-way'!U151/(3*'OddsRatio_working_3-way'!X151^(1/3))*SIN(('OddsRatio_working_3-way'!Y151)/3)</f>
        <v>-8.3152196000651657E-2</v>
      </c>
      <c r="AJ151" s="11">
        <f>'OddsRatio_working_3-way'!U151/(3*'OddsRatio_working_3-way'!X151^(1/3))*SIN(('OddsRatio_working_3-way'!Y151+2*PI())/3)</f>
        <v>-0.42818020269665941</v>
      </c>
      <c r="AK151" s="11">
        <f>'OddsRatio_working_3-way'!U151/(3*'OddsRatio_working_3-way'!X151^(1/3))*SIN(('OddsRatio_working_3-way'!Y151+4*PI())/3)</f>
        <v>0.51133239869731106</v>
      </c>
      <c r="AL151" s="11">
        <f>'OddsRatio_working_3-way'!Z151+'OddsRatio_working_3-way'!AF151</f>
        <v>1.084855706643709</v>
      </c>
      <c r="AM151" s="11">
        <f>'OddsRatio_working_3-way'!AA151+'OddsRatio_working_3-way'!AG151</f>
        <v>-0.68645168155590874</v>
      </c>
      <c r="AN151" s="11">
        <f>'OddsRatio_working_3-way'!AB151+'OddsRatio_working_3-way'!AH151</f>
        <v>-0.39840402508780037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1.084855706643709</v>
      </c>
      <c r="AS151" s="11">
        <f>IF(('OddsRatio_working_3-way'!X151=0),IF(Q151&gt;0,-Q151^(1/3),(-Q151)^(1/3)),'OddsRatio_working_3-way'!AM151-'OddsRatio_working_3-way'!R151/3)</f>
        <v>-0.68645168155590874</v>
      </c>
      <c r="AT151" s="11">
        <f>IF(('OddsRatio_working_3-way'!X151=0),IF(Q151&gt;0,-Q151^(1/3),(-Q151)^(1/3)),'OddsRatio_working_3-way'!AN151-'OddsRatio_working_3-way'!R151/3)</f>
        <v>-0.39840402508780037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9">
        <f t="shared" si="28"/>
        <v>0.60828089393738038</v>
      </c>
      <c r="E152" s="9">
        <f t="shared" si="29"/>
        <v>0.24074778594807472</v>
      </c>
      <c r="F152" s="9">
        <f t="shared" si="30"/>
        <v>0.150971320114545</v>
      </c>
      <c r="G152" s="9">
        <f t="shared" si="31"/>
        <v>1.1027009078011454</v>
      </c>
      <c r="H152" s="9">
        <f t="shared" si="32"/>
        <v>1.6439773301558691</v>
      </c>
      <c r="I152" s="9">
        <f t="shared" si="33"/>
        <v>4.1537245963112754</v>
      </c>
      <c r="J152" s="9">
        <f t="shared" si="34"/>
        <v>6.6237746297858404</v>
      </c>
      <c r="K152" s="11">
        <f t="shared" si="35"/>
        <v>0.63131313131313127</v>
      </c>
      <c r="L152" s="11">
        <f t="shared" si="36"/>
        <v>0.2590673575129534</v>
      </c>
      <c r="M152" s="11">
        <f t="shared" si="37"/>
        <v>0.16393442622950821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-0.22838981851128304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0.22908092219227866</v>
      </c>
      <c r="Q152" s="11">
        <f>2*'OddsRatio_working_3-way'!K152*'OddsRatio_working_3-way'!L152*'OddsRatio_working_3-way'!M152</f>
        <v>5.3623811374597076E-2</v>
      </c>
      <c r="R152" s="11">
        <f t="shared" si="38"/>
        <v>0</v>
      </c>
      <c r="S152" s="11">
        <f t="shared" si="39"/>
        <v>-1.0030259828809378</v>
      </c>
      <c r="T152" s="11">
        <f t="shared" si="40"/>
        <v>-0.23479072632980758</v>
      </c>
      <c r="U152" s="11">
        <f>'OddsRatio_working_3-way'!S152-'OddsRatio_working_3-way'!R152^2/3</f>
        <v>-1.0030259828809378</v>
      </c>
      <c r="V152" s="11">
        <f>'OddsRatio_working_3-way'!S152*'OddsRatio_working_3-way'!R152/3-2*'OddsRatio_working_3-way'!R152^3/27-'OddsRatio_working_3-way'!T152</f>
        <v>0.23479072632980758</v>
      </c>
      <c r="W152" s="11">
        <f>'OddsRatio_working_3-way'!V152^2+4*'OddsRatio_working_3-way'!U152^3/27</f>
        <v>-9.4370417950652055E-2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0.19332427623111037</v>
      </c>
      <c r="Y152" s="11">
        <f>IF('OddsRatio_working_3-way'!W152&gt;=0,IF('OddsRatio_working_3-way'!V152+SQRT('OddsRatio_working_3-way'!W152)&gt;0,0,PI()),ACOS('OddsRatio_working_3-way'!V152/(2*'OddsRatio_working_3-way'!X152)))</f>
        <v>0.91820681422421191</v>
      </c>
      <c r="Z152" s="11">
        <f>'OddsRatio_working_3-way'!X152^(1/3)*COS('OddsRatio_working_3-way'!Y152/3)</f>
        <v>0.55135045390057269</v>
      </c>
      <c r="AA152" s="11">
        <f>'OddsRatio_working_3-way'!X152^(1/3)*COS(('OddsRatio_working_3-way'!Y152+2*PI())/3)</f>
        <v>-0.42655929986044749</v>
      </c>
      <c r="AB152" s="11">
        <f>'OddsRatio_working_3-way'!X152^(1/3)*COS(('OddsRatio_working_3-way'!Y152+4*PI())/3)</f>
        <v>-0.12479115404012524</v>
      </c>
      <c r="AC152" s="11">
        <f>'OddsRatio_working_3-way'!X152^(1/3)*SIN('OddsRatio_working_3-way'!Y152/3)</f>
        <v>0.17422592022221731</v>
      </c>
      <c r="AD152" s="11">
        <f>'OddsRatio_working_3-way'!X152^(1/3)*SIN(('OddsRatio_working_3-way'!Y152+2*PI())/3)</f>
        <v>0.39037053935486826</v>
      </c>
      <c r="AE152" s="11">
        <f>'OddsRatio_working_3-way'!X152^(1/3)*SIN(('OddsRatio_working_3-way'!Y152+4*PI())/3)</f>
        <v>-0.5645964595770856</v>
      </c>
      <c r="AF152" s="11">
        <f>-'OddsRatio_working_3-way'!U152/(3*'OddsRatio_working_3-way'!X152^(1/3))*COS(('OddsRatio_working_3-way'!Y152)/3)</f>
        <v>0.55135045390057269</v>
      </c>
      <c r="AG152" s="11">
        <f>-'OddsRatio_working_3-way'!U152/(3*'OddsRatio_working_3-way'!X152^(1/3))*COS(('OddsRatio_working_3-way'!Y152+2*PI())/3)</f>
        <v>-0.42655929986044749</v>
      </c>
      <c r="AH152" s="11">
        <f>-'OddsRatio_working_3-way'!U152/(3*'OddsRatio_working_3-way'!X152^(1/3))*COS(('OddsRatio_working_3-way'!Y152+4*PI())/3)</f>
        <v>-0.12479115404012524</v>
      </c>
      <c r="AI152" s="11">
        <f>'OddsRatio_working_3-way'!U152/(3*'OddsRatio_working_3-way'!X152^(1/3))*SIN(('OddsRatio_working_3-way'!Y152)/3)</f>
        <v>-0.17422592022221731</v>
      </c>
      <c r="AJ152" s="11">
        <f>'OddsRatio_working_3-way'!U152/(3*'OddsRatio_working_3-way'!X152^(1/3))*SIN(('OddsRatio_working_3-way'!Y152+2*PI())/3)</f>
        <v>-0.39037053935486826</v>
      </c>
      <c r="AK152" s="11">
        <f>'OddsRatio_working_3-way'!U152/(3*'OddsRatio_working_3-way'!X152^(1/3))*SIN(('OddsRatio_working_3-way'!Y152+4*PI())/3)</f>
        <v>0.5645964595770856</v>
      </c>
      <c r="AL152" s="11">
        <f>'OddsRatio_working_3-way'!Z152+'OddsRatio_working_3-way'!AF152</f>
        <v>1.1027009078011454</v>
      </c>
      <c r="AM152" s="11">
        <f>'OddsRatio_working_3-way'!AA152+'OddsRatio_working_3-way'!AG152</f>
        <v>-0.85311859972089499</v>
      </c>
      <c r="AN152" s="11">
        <f>'OddsRatio_working_3-way'!AB152+'OddsRatio_working_3-way'!AH152</f>
        <v>-0.24958230808025048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1.1027009078011454</v>
      </c>
      <c r="AS152" s="11">
        <f>IF(('OddsRatio_working_3-way'!X152=0),IF(Q152&gt;0,-Q152^(1/3),(-Q152)^(1/3)),'OddsRatio_working_3-way'!AM152-'OddsRatio_working_3-way'!R152/3)</f>
        <v>-0.85311859972089499</v>
      </c>
      <c r="AT152" s="11">
        <f>IF(('OddsRatio_working_3-way'!X152=0),IF(Q152&gt;0,-Q152^(1/3),(-Q152)^(1/3)),'OddsRatio_working_3-way'!AN152-'OddsRatio_working_3-way'!R152/3)</f>
        <v>-0.24958230808025048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9">
        <f t="shared" si="28"/>
        <v>0.55380479487292367</v>
      </c>
      <c r="E153" s="9">
        <f t="shared" si="29"/>
        <v>0.24732684507716843</v>
      </c>
      <c r="F153" s="9">
        <f t="shared" si="30"/>
        <v>0.19886836004990788</v>
      </c>
      <c r="G153" s="9">
        <f t="shared" si="31"/>
        <v>1.0946880396117102</v>
      </c>
      <c r="H153" s="9">
        <f t="shared" si="32"/>
        <v>1.8056903971542184</v>
      </c>
      <c r="I153" s="9">
        <f t="shared" si="33"/>
        <v>4.0432327501205547</v>
      </c>
      <c r="J153" s="9">
        <f t="shared" si="34"/>
        <v>5.0284519857710928</v>
      </c>
      <c r="K153" s="11">
        <f t="shared" si="35"/>
        <v>0.57603686635944706</v>
      </c>
      <c r="L153" s="11">
        <f t="shared" si="36"/>
        <v>0.26455026455026459</v>
      </c>
      <c r="M153" s="11">
        <f t="shared" si="37"/>
        <v>0.21367521367521369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-0.24517887907544833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0.23431699058939204</v>
      </c>
      <c r="Q153" s="11">
        <f>2*'OddsRatio_working_3-way'!K153*'OddsRatio_working_3-way'!L153*'OddsRatio_working_3-way'!M153</f>
        <v>6.5124233070981696E-2</v>
      </c>
      <c r="R153" s="11">
        <f t="shared" si="38"/>
        <v>0</v>
      </c>
      <c r="S153" s="11">
        <f t="shared" si="39"/>
        <v>-0.95569810692089108</v>
      </c>
      <c r="T153" s="11">
        <f t="shared" si="40"/>
        <v>-0.2656192626239276</v>
      </c>
      <c r="U153" s="11">
        <f>'OddsRatio_working_3-way'!S153-'OddsRatio_working_3-way'!R153^2/3</f>
        <v>-0.95569810692089108</v>
      </c>
      <c r="V153" s="11">
        <f>'OddsRatio_working_3-way'!S153*'OddsRatio_working_3-way'!R153/3-2*'OddsRatio_working_3-way'!R153^3/27-'OddsRatio_working_3-way'!T153</f>
        <v>0.2656192626239276</v>
      </c>
      <c r="W153" s="11">
        <f>'OddsRatio_working_3-way'!V153^2+4*'OddsRatio_working_3-way'!U153^3/27</f>
        <v>-5.8764236138073411E-2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0.17980394101281014</v>
      </c>
      <c r="Y153" s="11">
        <f>IF('OddsRatio_working_3-way'!W153&gt;=0,IF('OddsRatio_working_3-way'!V153+SQRT('OddsRatio_working_3-way'!W153)&gt;0,0,PI()),ACOS('OddsRatio_working_3-way'!V153/(2*'OddsRatio_working_3-way'!X153)))</f>
        <v>0.73975191093597703</v>
      </c>
      <c r="Z153" s="11">
        <f>'OddsRatio_working_3-way'!X153^(1/3)*COS('OddsRatio_working_3-way'!Y153/3)</f>
        <v>0.54734401980585512</v>
      </c>
      <c r="AA153" s="11">
        <f>'OddsRatio_working_3-way'!X153^(1/3)*COS(('OddsRatio_working_3-way'!Y153+2*PI())/3)</f>
        <v>-0.39298428805274127</v>
      </c>
      <c r="AB153" s="11">
        <f>'OddsRatio_working_3-way'!X153^(1/3)*COS(('OddsRatio_working_3-way'!Y153+4*PI())/3)</f>
        <v>-0.15435973175311399</v>
      </c>
      <c r="AC153" s="11">
        <f>'OddsRatio_working_3-way'!X153^(1/3)*SIN('OddsRatio_working_3-way'!Y153/3)</f>
        <v>0.13776995181484483</v>
      </c>
      <c r="AD153" s="11">
        <f>'OddsRatio_working_3-way'!X153^(1/3)*SIN(('OddsRatio_working_3-way'!Y153+2*PI())/3)</f>
        <v>0.40512884985394099</v>
      </c>
      <c r="AE153" s="11">
        <f>'OddsRatio_working_3-way'!X153^(1/3)*SIN(('OddsRatio_working_3-way'!Y153+4*PI())/3)</f>
        <v>-0.5428988016687859</v>
      </c>
      <c r="AF153" s="11">
        <f>-'OddsRatio_working_3-way'!U153/(3*'OddsRatio_working_3-way'!X153^(1/3))*COS(('OddsRatio_working_3-way'!Y153)/3)</f>
        <v>0.54734401980585512</v>
      </c>
      <c r="AG153" s="11">
        <f>-'OddsRatio_working_3-way'!U153/(3*'OddsRatio_working_3-way'!X153^(1/3))*COS(('OddsRatio_working_3-way'!Y153+2*PI())/3)</f>
        <v>-0.39298428805274127</v>
      </c>
      <c r="AH153" s="11">
        <f>-'OddsRatio_working_3-way'!U153/(3*'OddsRatio_working_3-way'!X153^(1/3))*COS(('OddsRatio_working_3-way'!Y153+4*PI())/3)</f>
        <v>-0.15435973175311399</v>
      </c>
      <c r="AI153" s="11">
        <f>'OddsRatio_working_3-way'!U153/(3*'OddsRatio_working_3-way'!X153^(1/3))*SIN(('OddsRatio_working_3-way'!Y153)/3)</f>
        <v>-0.13776995181484483</v>
      </c>
      <c r="AJ153" s="11">
        <f>'OddsRatio_working_3-way'!U153/(3*'OddsRatio_working_3-way'!X153^(1/3))*SIN(('OddsRatio_working_3-way'!Y153+2*PI())/3)</f>
        <v>-0.40512884985394099</v>
      </c>
      <c r="AK153" s="11">
        <f>'OddsRatio_working_3-way'!U153/(3*'OddsRatio_working_3-way'!X153^(1/3))*SIN(('OddsRatio_working_3-way'!Y153+4*PI())/3)</f>
        <v>0.5428988016687859</v>
      </c>
      <c r="AL153" s="11">
        <f>'OddsRatio_working_3-way'!Z153+'OddsRatio_working_3-way'!AF153</f>
        <v>1.0946880396117102</v>
      </c>
      <c r="AM153" s="11">
        <f>'OddsRatio_working_3-way'!AA153+'OddsRatio_working_3-way'!AG153</f>
        <v>-0.78596857610548254</v>
      </c>
      <c r="AN153" s="11">
        <f>'OddsRatio_working_3-way'!AB153+'OddsRatio_working_3-way'!AH153</f>
        <v>-0.30871946350622798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1.0946880396117102</v>
      </c>
      <c r="AS153" s="11">
        <f>IF(('OddsRatio_working_3-way'!X153=0),IF(Q153&gt;0,-Q153^(1/3),(-Q153)^(1/3)),'OddsRatio_working_3-way'!AM153-'OddsRatio_working_3-way'!R153/3)</f>
        <v>-0.78596857610548254</v>
      </c>
      <c r="AT153" s="11">
        <f>IF(('OddsRatio_working_3-way'!X153=0),IF(Q153&gt;0,-Q153^(1/3),(-Q153)^(1/3)),'OddsRatio_working_3-way'!AN153-'OddsRatio_working_3-way'!R153/3)</f>
        <v>-0.30871946350622798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9">
        <f t="shared" si="28"/>
        <v>0.43969439148825579</v>
      </c>
      <c r="E154" s="9">
        <f t="shared" si="29"/>
        <v>0.27589783979920596</v>
      </c>
      <c r="F154" s="9">
        <f t="shared" si="30"/>
        <v>0.28440776871253814</v>
      </c>
      <c r="G154" s="9">
        <f t="shared" si="31"/>
        <v>1.0845165329883644</v>
      </c>
      <c r="H154" s="9">
        <f t="shared" si="32"/>
        <v>2.2743069262613278</v>
      </c>
      <c r="I154" s="9">
        <f t="shared" si="33"/>
        <v>3.624530009831842</v>
      </c>
      <c r="J154" s="9">
        <f t="shared" si="34"/>
        <v>3.5160783565330047</v>
      </c>
      <c r="K154" s="11">
        <f t="shared" si="35"/>
        <v>0.45977011494252878</v>
      </c>
      <c r="L154" s="11">
        <f t="shared" si="36"/>
        <v>0.29239766081871343</v>
      </c>
      <c r="M154" s="11">
        <f t="shared" si="37"/>
        <v>0.30120481927710846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-0.26712698748209207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0.23951421738577627</v>
      </c>
      <c r="Q154" s="11">
        <f>2*'OddsRatio_working_3-way'!K154*'OddsRatio_working_3-way'!L154*'OddsRatio_working_3-way'!M154</f>
        <v>8.0985365134666518E-2</v>
      </c>
      <c r="R154" s="11">
        <f t="shared" si="38"/>
        <v>0</v>
      </c>
      <c r="S154" s="11">
        <f t="shared" si="39"/>
        <v>-0.89663054880156234</v>
      </c>
      <c r="T154" s="11">
        <f t="shared" si="40"/>
        <v>-0.30317178319579446</v>
      </c>
      <c r="U154" s="11">
        <f>'OddsRatio_working_3-way'!S154-'OddsRatio_working_3-way'!R154^2/3</f>
        <v>-0.89663054880156234</v>
      </c>
      <c r="V154" s="11">
        <f>'OddsRatio_working_3-way'!S154*'OddsRatio_working_3-way'!R154/3-2*'OddsRatio_working_3-way'!R154^3/27-'OddsRatio_working_3-way'!T154</f>
        <v>0.30317178319579446</v>
      </c>
      <c r="W154" s="11">
        <f>'OddsRatio_working_3-way'!V154^2+4*'OddsRatio_working_3-way'!U154^3/27</f>
        <v>-1.4878403055728254E-2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0.16339486924460483</v>
      </c>
      <c r="Y154" s="11">
        <f>IF('OddsRatio_working_3-way'!W154&gt;=0,IF('OddsRatio_working_3-way'!V154+SQRT('OddsRatio_working_3-way'!W154)&gt;0,0,PI()),ACOS('OddsRatio_working_3-way'!V154/(2*'OddsRatio_working_3-way'!X154)))</f>
        <v>0.38251893554382255</v>
      </c>
      <c r="Z154" s="11">
        <f>'OddsRatio_working_3-way'!X154^(1/3)*COS('OddsRatio_working_3-way'!Y154/3)</f>
        <v>0.54225826649418218</v>
      </c>
      <c r="AA154" s="11">
        <f>'OddsRatio_working_3-way'!X154^(1/3)*COS(('OddsRatio_working_3-way'!Y154+2*PI())/3)</f>
        <v>-0.33133392138253759</v>
      </c>
      <c r="AB154" s="11">
        <f>'OddsRatio_working_3-way'!X154^(1/3)*COS(('OddsRatio_working_3-way'!Y154+4*PI())/3)</f>
        <v>-0.21092434511164443</v>
      </c>
      <c r="AC154" s="11">
        <f>'OddsRatio_working_3-way'!X154^(1/3)*SIN('OddsRatio_working_3-way'!Y154/3)</f>
        <v>6.951850127300882E-2</v>
      </c>
      <c r="AD154" s="11">
        <f>'OddsRatio_working_3-way'!X154^(1/3)*SIN(('OddsRatio_working_3-way'!Y154+2*PI())/3)</f>
        <v>0.43485018355956939</v>
      </c>
      <c r="AE154" s="11">
        <f>'OddsRatio_working_3-way'!X154^(1/3)*SIN(('OddsRatio_working_3-way'!Y154+4*PI())/3)</f>
        <v>-0.50436868483257824</v>
      </c>
      <c r="AF154" s="11">
        <f>-'OddsRatio_working_3-way'!U154/(3*'OddsRatio_working_3-way'!X154^(1/3))*COS(('OddsRatio_working_3-way'!Y154)/3)</f>
        <v>0.54225826649418218</v>
      </c>
      <c r="AG154" s="11">
        <f>-'OddsRatio_working_3-way'!U154/(3*'OddsRatio_working_3-way'!X154^(1/3))*COS(('OddsRatio_working_3-way'!Y154+2*PI())/3)</f>
        <v>-0.33133392138253759</v>
      </c>
      <c r="AH154" s="11">
        <f>-'OddsRatio_working_3-way'!U154/(3*'OddsRatio_working_3-way'!X154^(1/3))*COS(('OddsRatio_working_3-way'!Y154+4*PI())/3)</f>
        <v>-0.21092434511164443</v>
      </c>
      <c r="AI154" s="11">
        <f>'OddsRatio_working_3-way'!U154/(3*'OddsRatio_working_3-way'!X154^(1/3))*SIN(('OddsRatio_working_3-way'!Y154)/3)</f>
        <v>-6.951850127300882E-2</v>
      </c>
      <c r="AJ154" s="11">
        <f>'OddsRatio_working_3-way'!U154/(3*'OddsRatio_working_3-way'!X154^(1/3))*SIN(('OddsRatio_working_3-way'!Y154+2*PI())/3)</f>
        <v>-0.43485018355956939</v>
      </c>
      <c r="AK154" s="11">
        <f>'OddsRatio_working_3-way'!U154/(3*'OddsRatio_working_3-way'!X154^(1/3))*SIN(('OddsRatio_working_3-way'!Y154+4*PI())/3)</f>
        <v>0.50436868483257824</v>
      </c>
      <c r="AL154" s="11">
        <f>'OddsRatio_working_3-way'!Z154+'OddsRatio_working_3-way'!AF154</f>
        <v>1.0845165329883644</v>
      </c>
      <c r="AM154" s="11">
        <f>'OddsRatio_working_3-way'!AA154+'OddsRatio_working_3-way'!AG154</f>
        <v>-0.66266784276507518</v>
      </c>
      <c r="AN154" s="11">
        <f>'OddsRatio_working_3-way'!AB154+'OddsRatio_working_3-way'!AH154</f>
        <v>-0.42184869022328886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1.0845165329883644</v>
      </c>
      <c r="AS154" s="11">
        <f>IF(('OddsRatio_working_3-way'!X154=0),IF(Q154&gt;0,-Q154^(1/3),(-Q154)^(1/3)),'OddsRatio_working_3-way'!AM154-'OddsRatio_working_3-way'!R154/3)</f>
        <v>-0.66266784276507518</v>
      </c>
      <c r="AT154" s="11">
        <f>IF(('OddsRatio_working_3-way'!X154=0),IF(Q154&gt;0,-Q154^(1/3),(-Q154)^(1/3)),'OddsRatio_working_3-way'!AN154-'OddsRatio_working_3-way'!R154/3)</f>
        <v>-0.42184869022328886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9">
        <f t="shared" si="28"/>
        <v>0.55924450524204339</v>
      </c>
      <c r="E155" s="9">
        <f t="shared" si="29"/>
        <v>0.25853787156910935</v>
      </c>
      <c r="F155" s="9">
        <f t="shared" si="30"/>
        <v>0.18221762318884729</v>
      </c>
      <c r="G155" s="9">
        <f t="shared" si="31"/>
        <v>1.0946203380596566</v>
      </c>
      <c r="H155" s="9">
        <f t="shared" si="32"/>
        <v>1.7881266434029526</v>
      </c>
      <c r="I155" s="9">
        <f t="shared" si="33"/>
        <v>3.8679052857163003</v>
      </c>
      <c r="J155" s="9">
        <f t="shared" si="34"/>
        <v>5.4879433860445914</v>
      </c>
      <c r="K155" s="11">
        <f t="shared" si="35"/>
        <v>0.58139534883720934</v>
      </c>
      <c r="L155" s="11">
        <f t="shared" si="36"/>
        <v>0.27624309392265195</v>
      </c>
      <c r="M155" s="11">
        <f t="shared" si="37"/>
        <v>0.19607843137254904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-0.24356251558827302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0.23429646816969113</v>
      </c>
      <c r="Q155" s="11">
        <f>2*'OddsRatio_working_3-way'!K155*'OddsRatio_working_3-way'!L155*'OddsRatio_working_3-way'!M155</f>
        <v>6.2982921550992249E-2</v>
      </c>
      <c r="R155" s="11">
        <f t="shared" si="38"/>
        <v>0</v>
      </c>
      <c r="S155" s="11">
        <f t="shared" si="39"/>
        <v>-0.96195618444734099</v>
      </c>
      <c r="T155" s="11">
        <f t="shared" si="40"/>
        <v>-0.25859037216326375</v>
      </c>
      <c r="U155" s="11">
        <f>'OddsRatio_working_3-way'!S155-'OddsRatio_working_3-way'!R155^2/3</f>
        <v>-0.96195618444734099</v>
      </c>
      <c r="V155" s="11">
        <f>'OddsRatio_working_3-way'!S155*'OddsRatio_working_3-way'!R155/3-2*'OddsRatio_working_3-way'!R155^3/27-'OddsRatio_working_3-way'!T155</f>
        <v>0.25859037216326375</v>
      </c>
      <c r="W155" s="11">
        <f>'OddsRatio_working_3-way'!V155^2+4*'OddsRatio_working_3-way'!U155^3/27</f>
        <v>-6.5005906390319779E-2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0.18157291026324318</v>
      </c>
      <c r="Y155" s="11">
        <f>IF('OddsRatio_working_3-way'!W155&gt;=0,IF('OddsRatio_working_3-way'!V155+SQRT('OddsRatio_working_3-way'!W155)&gt;0,0,PI()),ACOS('OddsRatio_working_3-way'!V155/(2*'OddsRatio_working_3-way'!X155)))</f>
        <v>0.77833413396611018</v>
      </c>
      <c r="Z155" s="11">
        <f>'OddsRatio_working_3-way'!X155^(1/3)*COS('OddsRatio_working_3-way'!Y155/3)</f>
        <v>0.54731016902982832</v>
      </c>
      <c r="AA155" s="11">
        <f>'OddsRatio_working_3-way'!X155^(1/3)*COS(('OddsRatio_working_3-way'!Y155+2*PI())/3)</f>
        <v>-0.39946339214696525</v>
      </c>
      <c r="AB155" s="11">
        <f>'OddsRatio_working_3-way'!X155^(1/3)*COS(('OddsRatio_working_3-way'!Y155+4*PI())/3)</f>
        <v>-0.14784677688286321</v>
      </c>
      <c r="AC155" s="11">
        <f>'OddsRatio_working_3-way'!X155^(1/3)*SIN('OddsRatio_working_3-way'!Y155/3)</f>
        <v>0.14527092055531182</v>
      </c>
      <c r="AD155" s="11">
        <f>'OddsRatio_working_3-way'!X155^(1/3)*SIN(('OddsRatio_working_3-way'!Y155+2*PI())/3)</f>
        <v>0.40134904985173053</v>
      </c>
      <c r="AE155" s="11">
        <f>'OddsRatio_working_3-way'!X155^(1/3)*SIN(('OddsRatio_working_3-way'!Y155+4*PI())/3)</f>
        <v>-0.54661997040704235</v>
      </c>
      <c r="AF155" s="11">
        <f>-'OddsRatio_working_3-way'!U155/(3*'OddsRatio_working_3-way'!X155^(1/3))*COS(('OddsRatio_working_3-way'!Y155)/3)</f>
        <v>0.54731016902982832</v>
      </c>
      <c r="AG155" s="11">
        <f>-'OddsRatio_working_3-way'!U155/(3*'OddsRatio_working_3-way'!X155^(1/3))*COS(('OddsRatio_working_3-way'!Y155+2*PI())/3)</f>
        <v>-0.39946339214696525</v>
      </c>
      <c r="AH155" s="11">
        <f>-'OddsRatio_working_3-way'!U155/(3*'OddsRatio_working_3-way'!X155^(1/3))*COS(('OddsRatio_working_3-way'!Y155+4*PI())/3)</f>
        <v>-0.14784677688286321</v>
      </c>
      <c r="AI155" s="11">
        <f>'OddsRatio_working_3-way'!U155/(3*'OddsRatio_working_3-way'!X155^(1/3))*SIN(('OddsRatio_working_3-way'!Y155)/3)</f>
        <v>-0.14527092055531182</v>
      </c>
      <c r="AJ155" s="11">
        <f>'OddsRatio_working_3-way'!U155/(3*'OddsRatio_working_3-way'!X155^(1/3))*SIN(('OddsRatio_working_3-way'!Y155+2*PI())/3)</f>
        <v>-0.40134904985173053</v>
      </c>
      <c r="AK155" s="11">
        <f>'OddsRatio_working_3-way'!U155/(3*'OddsRatio_working_3-way'!X155^(1/3))*SIN(('OddsRatio_working_3-way'!Y155+4*PI())/3)</f>
        <v>0.54661997040704235</v>
      </c>
      <c r="AL155" s="11">
        <f>'OddsRatio_working_3-way'!Z155+'OddsRatio_working_3-way'!AF155</f>
        <v>1.0946203380596566</v>
      </c>
      <c r="AM155" s="11">
        <f>'OddsRatio_working_3-way'!AA155+'OddsRatio_working_3-way'!AG155</f>
        <v>-0.79892678429393049</v>
      </c>
      <c r="AN155" s="11">
        <f>'OddsRatio_working_3-way'!AB155+'OddsRatio_working_3-way'!AH155</f>
        <v>-0.29569355376572642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1.0946203380596566</v>
      </c>
      <c r="AS155" s="11">
        <f>IF(('OddsRatio_working_3-way'!X155=0),IF(Q155&gt;0,-Q155^(1/3),(-Q155)^(1/3)),'OddsRatio_working_3-way'!AM155-'OddsRatio_working_3-way'!R155/3)</f>
        <v>-0.79892678429393049</v>
      </c>
      <c r="AT155" s="11">
        <f>IF(('OddsRatio_working_3-way'!X155=0),IF(Q155&gt;0,-Q155^(1/3),(-Q155)^(1/3)),'OddsRatio_working_3-way'!AN155-'OddsRatio_working_3-way'!R155/3)</f>
        <v>-0.29569355376572642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9">
        <f t="shared" si="28"/>
        <v>0.39263937729980852</v>
      </c>
      <c r="E156" s="9">
        <f t="shared" si="29"/>
        <v>0.3006878462364751</v>
      </c>
      <c r="F156" s="9">
        <f t="shared" si="30"/>
        <v>0.30667277646371643</v>
      </c>
      <c r="G156" s="9">
        <f t="shared" si="31"/>
        <v>1.0817246887024319</v>
      </c>
      <c r="H156" s="9">
        <f t="shared" si="32"/>
        <v>2.5468663048444777</v>
      </c>
      <c r="I156" s="9">
        <f t="shared" si="33"/>
        <v>3.3257080807102288</v>
      </c>
      <c r="J156" s="9">
        <f t="shared" si="34"/>
        <v>3.260804599388083</v>
      </c>
      <c r="K156" s="11">
        <f t="shared" si="35"/>
        <v>0.41152263374485593</v>
      </c>
      <c r="L156" s="11">
        <f t="shared" si="36"/>
        <v>0.31746031746031744</v>
      </c>
      <c r="M156" s="11">
        <f t="shared" si="37"/>
        <v>0.3236245954692557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-0.27167237327451499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0.239721922569819</v>
      </c>
      <c r="Q156" s="11">
        <f>2*'OddsRatio_working_3-way'!K156*'OddsRatio_working_3-way'!L156*'OddsRatio_working_3-way'!M156</f>
        <v>8.4557997379124866E-2</v>
      </c>
      <c r="R156" s="11">
        <f t="shared" si="38"/>
        <v>0</v>
      </c>
      <c r="S156" s="11">
        <f t="shared" si="39"/>
        <v>-0.88239344943473064</v>
      </c>
      <c r="T156" s="11">
        <f t="shared" si="40"/>
        <v>-0.31124989398050462</v>
      </c>
      <c r="U156" s="11">
        <f>'OddsRatio_working_3-way'!S156-'OddsRatio_working_3-way'!R156^2/3</f>
        <v>-0.88239344943473064</v>
      </c>
      <c r="V156" s="11">
        <f>'OddsRatio_working_3-way'!S156*'OddsRatio_working_3-way'!R156/3-2*'OddsRatio_working_3-way'!R156^3/27-'OddsRatio_working_3-way'!T156</f>
        <v>0.31124989398050462</v>
      </c>
      <c r="W156" s="11">
        <f>'OddsRatio_working_3-way'!V156^2+4*'OddsRatio_working_3-way'!U156^3/27</f>
        <v>-4.9083329700728012E-3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0.15951867404237363</v>
      </c>
      <c r="Y156" s="11">
        <f>IF('OddsRatio_working_3-way'!W156&gt;=0,IF('OddsRatio_working_3-way'!V156+SQRT('OddsRatio_working_3-way'!W156)&gt;0,0,PI()),ACOS('OddsRatio_working_3-way'!V156/(2*'OddsRatio_working_3-way'!X156)))</f>
        <v>0.22140089077897351</v>
      </c>
      <c r="Z156" s="11">
        <f>'OddsRatio_working_3-way'!X156^(1/3)*COS('OddsRatio_working_3-way'!Y156/3)</f>
        <v>0.54086234435121594</v>
      </c>
      <c r="AA156" s="11">
        <f>'OddsRatio_working_3-way'!X156^(1/3)*COS(('OddsRatio_working_3-way'!Y156+2*PI())/3)</f>
        <v>-0.30506216560436711</v>
      </c>
      <c r="AB156" s="11">
        <f>'OddsRatio_working_3-way'!X156^(1/3)*COS(('OddsRatio_working_3-way'!Y156+4*PI())/3)</f>
        <v>-0.23580017874684894</v>
      </c>
      <c r="AC156" s="11">
        <f>'OddsRatio_working_3-way'!X156^(1/3)*SIN('OddsRatio_working_3-way'!Y156/3)</f>
        <v>3.9988426756796508E-2</v>
      </c>
      <c r="AD156" s="11">
        <f>'OddsRatio_working_3-way'!X156^(1/3)*SIN(('OddsRatio_working_3-way'!Y156+2*PI())/3)</f>
        <v>0.44840631678016157</v>
      </c>
      <c r="AE156" s="11">
        <f>'OddsRatio_working_3-way'!X156^(1/3)*SIN(('OddsRatio_working_3-way'!Y156+4*PI())/3)</f>
        <v>-0.48839474353695805</v>
      </c>
      <c r="AF156" s="11">
        <f>-'OddsRatio_working_3-way'!U156/(3*'OddsRatio_working_3-way'!X156^(1/3))*COS(('OddsRatio_working_3-way'!Y156)/3)</f>
        <v>0.54086234435121583</v>
      </c>
      <c r="AG156" s="11">
        <f>-'OddsRatio_working_3-way'!U156/(3*'OddsRatio_working_3-way'!X156^(1/3))*COS(('OddsRatio_working_3-way'!Y156+2*PI())/3)</f>
        <v>-0.30506216560436705</v>
      </c>
      <c r="AH156" s="11">
        <f>-'OddsRatio_working_3-way'!U156/(3*'OddsRatio_working_3-way'!X156^(1/3))*COS(('OddsRatio_working_3-way'!Y156+4*PI())/3)</f>
        <v>-0.23580017874684889</v>
      </c>
      <c r="AI156" s="11">
        <f>'OddsRatio_working_3-way'!U156/(3*'OddsRatio_working_3-way'!X156^(1/3))*SIN(('OddsRatio_working_3-way'!Y156)/3)</f>
        <v>-3.9988426756796501E-2</v>
      </c>
      <c r="AJ156" s="11">
        <f>'OddsRatio_working_3-way'!U156/(3*'OddsRatio_working_3-way'!X156^(1/3))*SIN(('OddsRatio_working_3-way'!Y156+2*PI())/3)</f>
        <v>-0.44840631678016152</v>
      </c>
      <c r="AK156" s="11">
        <f>'OddsRatio_working_3-way'!U156/(3*'OddsRatio_working_3-way'!X156^(1/3))*SIN(('OddsRatio_working_3-way'!Y156+4*PI())/3)</f>
        <v>0.48839474353695794</v>
      </c>
      <c r="AL156" s="11">
        <f>'OddsRatio_working_3-way'!Z156+'OddsRatio_working_3-way'!AF156</f>
        <v>1.0817246887024319</v>
      </c>
      <c r="AM156" s="11">
        <f>'OddsRatio_working_3-way'!AA156+'OddsRatio_working_3-way'!AG156</f>
        <v>-0.61012433120873411</v>
      </c>
      <c r="AN156" s="11">
        <f>'OddsRatio_working_3-way'!AB156+'OddsRatio_working_3-way'!AH156</f>
        <v>-0.47160035749369783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1.0817246887024319</v>
      </c>
      <c r="AS156" s="11">
        <f>IF(('OddsRatio_working_3-way'!X156=0),IF(Q156&gt;0,-Q156^(1/3),(-Q156)^(1/3)),'OddsRatio_working_3-way'!AM156-'OddsRatio_working_3-way'!R156/3)</f>
        <v>-0.61012433120873411</v>
      </c>
      <c r="AT156" s="11">
        <f>IF(('OddsRatio_working_3-way'!X156=0),IF(Q156&gt;0,-Q156^(1/3),(-Q156)^(1/3)),'OddsRatio_working_3-way'!AN156-'OddsRatio_working_3-way'!R156/3)</f>
        <v>-0.47160035749369783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9">
        <f t="shared" si="28"/>
        <v>0.49954228748855695</v>
      </c>
      <c r="E157" s="9">
        <f t="shared" si="29"/>
        <v>0.29261451666660626</v>
      </c>
      <c r="F157" s="9">
        <f t="shared" si="30"/>
        <v>0.20784319584483651</v>
      </c>
      <c r="G157" s="9">
        <f t="shared" si="31"/>
        <v>1.0889483995515006</v>
      </c>
      <c r="H157" s="9">
        <f t="shared" si="32"/>
        <v>2.0018325275873807</v>
      </c>
      <c r="I157" s="9">
        <f t="shared" si="33"/>
        <v>3.4174654470043317</v>
      </c>
      <c r="J157" s="9">
        <f t="shared" si="34"/>
        <v>4.8113193984302525</v>
      </c>
      <c r="K157" s="11">
        <f t="shared" si="35"/>
        <v>0.52083333333333337</v>
      </c>
      <c r="L157" s="11">
        <f t="shared" si="36"/>
        <v>0.3105590062111801</v>
      </c>
      <c r="M157" s="11">
        <f t="shared" si="37"/>
        <v>0.22222222222222221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-0.2569444444444442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0.23867034736599957</v>
      </c>
      <c r="Q157" s="11">
        <f>2*'OddsRatio_working_3-way'!K157*'OddsRatio_working_3-way'!L157*'OddsRatio_working_3-way'!M157</f>
        <v>7.1888658845180586E-2</v>
      </c>
      <c r="R157" s="11">
        <f t="shared" si="38"/>
        <v>0</v>
      </c>
      <c r="S157" s="11">
        <f t="shared" si="39"/>
        <v>-0.92887918974875594</v>
      </c>
      <c r="T157" s="11">
        <f t="shared" si="40"/>
        <v>-0.27978288847854094</v>
      </c>
      <c r="U157" s="11">
        <f>'OddsRatio_working_3-way'!S157-'OddsRatio_working_3-way'!R157^2/3</f>
        <v>-0.92887918974875594</v>
      </c>
      <c r="V157" s="11">
        <f>'OddsRatio_working_3-way'!S157*'OddsRatio_working_3-way'!R157/3-2*'OddsRatio_working_3-way'!R157^3/27-'OddsRatio_working_3-way'!T157</f>
        <v>0.27978288847854094</v>
      </c>
      <c r="W157" s="11">
        <f>'OddsRatio_working_3-way'!V157^2+4*'OddsRatio_working_3-way'!U157^3/27</f>
        <v>-4.0455214881225873E-2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0.17228876890748099</v>
      </c>
      <c r="Y157" s="11">
        <f>IF('OddsRatio_working_3-way'!W157&gt;=0,IF('OddsRatio_working_3-way'!V157+SQRT('OddsRatio_working_3-way'!W157)&gt;0,0,PI()),ACOS('OddsRatio_working_3-way'!V157/(2*'OddsRatio_working_3-way'!X157)))</f>
        <v>0.62329563421550449</v>
      </c>
      <c r="Z157" s="11">
        <f>'OddsRatio_working_3-way'!X157^(1/3)*COS('OddsRatio_working_3-way'!Y157/3)</f>
        <v>0.5444741997757504</v>
      </c>
      <c r="AA157" s="11">
        <f>'OddsRatio_working_3-way'!X157^(1/3)*COS(('OddsRatio_working_3-way'!Y157+2*PI())/3)</f>
        <v>-0.37163871844162988</v>
      </c>
      <c r="AB157" s="11">
        <f>'OddsRatio_working_3-way'!X157^(1/3)*COS(('OddsRatio_working_3-way'!Y157+4*PI())/3)</f>
        <v>-0.17283548133412069</v>
      </c>
      <c r="AC157" s="11">
        <f>'OddsRatio_working_3-way'!X157^(1/3)*SIN('OddsRatio_working_3-way'!Y157/3)</f>
        <v>0.11477910245978959</v>
      </c>
      <c r="AD157" s="11">
        <f>'OddsRatio_working_3-way'!X157^(1/3)*SIN(('OddsRatio_working_3-way'!Y157+2*PI())/3)</f>
        <v>0.41413893748110869</v>
      </c>
      <c r="AE157" s="11">
        <f>'OddsRatio_working_3-way'!X157^(1/3)*SIN(('OddsRatio_working_3-way'!Y157+4*PI())/3)</f>
        <v>-0.52891803994089803</v>
      </c>
      <c r="AF157" s="11">
        <f>-'OddsRatio_working_3-way'!U157/(3*'OddsRatio_working_3-way'!X157^(1/3))*COS(('OddsRatio_working_3-way'!Y157)/3)</f>
        <v>0.54447419977575029</v>
      </c>
      <c r="AG157" s="11">
        <f>-'OddsRatio_working_3-way'!U157/(3*'OddsRatio_working_3-way'!X157^(1/3))*COS(('OddsRatio_working_3-way'!Y157+2*PI())/3)</f>
        <v>-0.37163871844162977</v>
      </c>
      <c r="AH157" s="11">
        <f>-'OddsRatio_working_3-way'!U157/(3*'OddsRatio_working_3-way'!X157^(1/3))*COS(('OddsRatio_working_3-way'!Y157+4*PI())/3)</f>
        <v>-0.17283548133412063</v>
      </c>
      <c r="AI157" s="11">
        <f>'OddsRatio_working_3-way'!U157/(3*'OddsRatio_working_3-way'!X157^(1/3))*SIN(('OddsRatio_working_3-way'!Y157)/3)</f>
        <v>-0.11477910245978956</v>
      </c>
      <c r="AJ157" s="11">
        <f>'OddsRatio_working_3-way'!U157/(3*'OddsRatio_working_3-way'!X157^(1/3))*SIN(('OddsRatio_working_3-way'!Y157+2*PI())/3)</f>
        <v>-0.41413893748110858</v>
      </c>
      <c r="AK157" s="11">
        <f>'OddsRatio_working_3-way'!U157/(3*'OddsRatio_working_3-way'!X157^(1/3))*SIN(('OddsRatio_working_3-way'!Y157+4*PI())/3)</f>
        <v>0.52891803994089792</v>
      </c>
      <c r="AL157" s="11">
        <f>'OddsRatio_working_3-way'!Z157+'OddsRatio_working_3-way'!AF157</f>
        <v>1.0889483995515006</v>
      </c>
      <c r="AM157" s="11">
        <f>'OddsRatio_working_3-way'!AA157+'OddsRatio_working_3-way'!AG157</f>
        <v>-0.74327743688325965</v>
      </c>
      <c r="AN157" s="11">
        <f>'OddsRatio_working_3-way'!AB157+'OddsRatio_working_3-way'!AH157</f>
        <v>-0.34567096266824132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1.0889483995515006</v>
      </c>
      <c r="AS157" s="11">
        <f>IF(('OddsRatio_working_3-way'!X157=0),IF(Q157&gt;0,-Q157^(1/3),(-Q157)^(1/3)),'OddsRatio_working_3-way'!AM157-'OddsRatio_working_3-way'!R157/3)</f>
        <v>-0.74327743688325965</v>
      </c>
      <c r="AT157" s="11">
        <f>IF(('OddsRatio_working_3-way'!X157=0),IF(Q157&gt;0,-Q157^(1/3),(-Q157)^(1/3)),'OddsRatio_working_3-way'!AN157-'OddsRatio_working_3-way'!R157/3)</f>
        <v>-0.34567096266824132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9">
        <f t="shared" si="28"/>
        <v>0.46228221805909264</v>
      </c>
      <c r="E158" s="9">
        <f t="shared" si="29"/>
        <v>0.28218468059019414</v>
      </c>
      <c r="F158" s="9">
        <f t="shared" si="30"/>
        <v>0.25553310135071305</v>
      </c>
      <c r="G158" s="9">
        <f t="shared" si="31"/>
        <v>1.0870848228432279</v>
      </c>
      <c r="H158" s="9">
        <f t="shared" si="32"/>
        <v>2.1631807604422542</v>
      </c>
      <c r="I158" s="9">
        <f t="shared" si="33"/>
        <v>3.5437784854531533</v>
      </c>
      <c r="J158" s="9">
        <f t="shared" si="34"/>
        <v>3.9133873252198508</v>
      </c>
      <c r="K158" s="11">
        <f t="shared" si="35"/>
        <v>0.48309178743961356</v>
      </c>
      <c r="L158" s="11">
        <f t="shared" si="36"/>
        <v>0.29940119760479045</v>
      </c>
      <c r="M158" s="11">
        <f t="shared" si="37"/>
        <v>0.27173913043478259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-0.26373623263869228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0.23936059827415118</v>
      </c>
      <c r="Q158" s="11">
        <f>2*'OddsRatio_working_3-way'!K158*'OddsRatio_working_3-way'!L158*'OddsRatio_working_3-way'!M158</f>
        <v>7.86077498437278E-2</v>
      </c>
      <c r="R158" s="11">
        <f t="shared" si="38"/>
        <v>0</v>
      </c>
      <c r="S158" s="11">
        <f t="shared" si="39"/>
        <v>-0.90757570880321659</v>
      </c>
      <c r="T158" s="11">
        <f t="shared" si="40"/>
        <v>-0.29805441996821558</v>
      </c>
      <c r="U158" s="11">
        <f>'OddsRatio_working_3-way'!S158-'OddsRatio_working_3-way'!R158^2/3</f>
        <v>-0.90757570880321659</v>
      </c>
      <c r="V158" s="11">
        <f>'OddsRatio_working_3-way'!S158*'OddsRatio_working_3-way'!R158/3-2*'OddsRatio_working_3-way'!R158^3/27-'OddsRatio_working_3-way'!T158</f>
        <v>0.29805441996821558</v>
      </c>
      <c r="W158" s="11">
        <f>'OddsRatio_working_3-way'!V158^2+4*'OddsRatio_working_3-way'!U158^3/27</f>
        <v>-2.191383886400744E-2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0.16639582035510753</v>
      </c>
      <c r="Y158" s="11">
        <f>IF('OddsRatio_working_3-way'!W158&gt;=0,IF('OddsRatio_working_3-way'!V158+SQRT('OddsRatio_working_3-way'!W158)&gt;0,0,PI()),ACOS('OddsRatio_working_3-way'!V158/(2*'OddsRatio_working_3-way'!X158)))</f>
        <v>0.46097615155071825</v>
      </c>
      <c r="Z158" s="11">
        <f>'OddsRatio_working_3-way'!X158^(1/3)*COS('OddsRatio_working_3-way'!Y158/3)</f>
        <v>0.54354241142161397</v>
      </c>
      <c r="AA158" s="11">
        <f>'OddsRatio_working_3-way'!X158^(1/3)*COS(('OddsRatio_working_3-way'!Y158+2*PI())/3)</f>
        <v>-0.34467636629829101</v>
      </c>
      <c r="AB158" s="11">
        <f>'OddsRatio_working_3-way'!X158^(1/3)*COS(('OddsRatio_working_3-way'!Y158+4*PI())/3)</f>
        <v>-0.19886604512332307</v>
      </c>
      <c r="AC158" s="11">
        <f>'OddsRatio_working_3-way'!X158^(1/3)*SIN('OddsRatio_working_3-way'!Y158/3)</f>
        <v>8.4183628180993564E-2</v>
      </c>
      <c r="AD158" s="11">
        <f>'OddsRatio_working_3-way'!X158^(1/3)*SIN(('OddsRatio_working_3-way'!Y158+2*PI())/3)</f>
        <v>0.42862972223487389</v>
      </c>
      <c r="AE158" s="11">
        <f>'OddsRatio_working_3-way'!X158^(1/3)*SIN(('OddsRatio_working_3-way'!Y158+4*PI())/3)</f>
        <v>-0.51281335041586751</v>
      </c>
      <c r="AF158" s="11">
        <f>-'OddsRatio_working_3-way'!U158/(3*'OddsRatio_working_3-way'!X158^(1/3))*COS(('OddsRatio_working_3-way'!Y158)/3)</f>
        <v>0.54354241142161397</v>
      </c>
      <c r="AG158" s="11">
        <f>-'OddsRatio_working_3-way'!U158/(3*'OddsRatio_working_3-way'!X158^(1/3))*COS(('OddsRatio_working_3-way'!Y158+2*PI())/3)</f>
        <v>-0.34467636629829101</v>
      </c>
      <c r="AH158" s="11">
        <f>-'OddsRatio_working_3-way'!U158/(3*'OddsRatio_working_3-way'!X158^(1/3))*COS(('OddsRatio_working_3-way'!Y158+4*PI())/3)</f>
        <v>-0.19886604512332307</v>
      </c>
      <c r="AI158" s="11">
        <f>'OddsRatio_working_3-way'!U158/(3*'OddsRatio_working_3-way'!X158^(1/3))*SIN(('OddsRatio_working_3-way'!Y158)/3)</f>
        <v>-8.4183628180993564E-2</v>
      </c>
      <c r="AJ158" s="11">
        <f>'OddsRatio_working_3-way'!U158/(3*'OddsRatio_working_3-way'!X158^(1/3))*SIN(('OddsRatio_working_3-way'!Y158+2*PI())/3)</f>
        <v>-0.42862972223487389</v>
      </c>
      <c r="AK158" s="11">
        <f>'OddsRatio_working_3-way'!U158/(3*'OddsRatio_working_3-way'!X158^(1/3))*SIN(('OddsRatio_working_3-way'!Y158+4*PI())/3)</f>
        <v>0.51281335041586751</v>
      </c>
      <c r="AL158" s="11">
        <f>'OddsRatio_working_3-way'!Z158+'OddsRatio_working_3-way'!AF158</f>
        <v>1.0870848228432279</v>
      </c>
      <c r="AM158" s="11">
        <f>'OddsRatio_working_3-way'!AA158+'OddsRatio_working_3-way'!AG158</f>
        <v>-0.68935273259658203</v>
      </c>
      <c r="AN158" s="11">
        <f>'OddsRatio_working_3-way'!AB158+'OddsRatio_working_3-way'!AH158</f>
        <v>-0.39773209024664613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1.0870848228432279</v>
      </c>
      <c r="AS158" s="11">
        <f>IF(('OddsRatio_working_3-way'!X158=0),IF(Q158&gt;0,-Q158^(1/3),(-Q158)^(1/3)),'OddsRatio_working_3-way'!AM158-'OddsRatio_working_3-way'!R158/3)</f>
        <v>-0.68935273259658203</v>
      </c>
      <c r="AT158" s="11">
        <f>IF(('OddsRatio_working_3-way'!X158=0),IF(Q158&gt;0,-Q158^(1/3),(-Q158)^(1/3)),'OddsRatio_working_3-way'!AN158-'OddsRatio_working_3-way'!R158/3)</f>
        <v>-0.39773209024664613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9">
        <f t="shared" si="28"/>
        <v>0.38115669272146763</v>
      </c>
      <c r="E159" s="9">
        <f t="shared" si="29"/>
        <v>0.29669666875583178</v>
      </c>
      <c r="F159" s="9">
        <f t="shared" si="30"/>
        <v>0.32214663852270076</v>
      </c>
      <c r="G159" s="9">
        <f t="shared" si="31"/>
        <v>1.0823952792397566</v>
      </c>
      <c r="H159" s="9">
        <f t="shared" si="32"/>
        <v>2.6235929188596345</v>
      </c>
      <c r="I159" s="9">
        <f t="shared" si="33"/>
        <v>3.3704456615350669</v>
      </c>
      <c r="J159" s="9">
        <f t="shared" si="34"/>
        <v>3.1041764228420865</v>
      </c>
      <c r="K159" s="11">
        <f t="shared" si="35"/>
        <v>0.4</v>
      </c>
      <c r="L159" s="11">
        <f t="shared" si="36"/>
        <v>0.31347962382445144</v>
      </c>
      <c r="M159" s="11">
        <f t="shared" si="37"/>
        <v>0.33967391304347827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-0.27199638816955163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0.23996524465040206</v>
      </c>
      <c r="Q159" s="11">
        <f>2*'OddsRatio_working_3-way'!K159*'OddsRatio_working_3-way'!L159*'OddsRatio_working_3-way'!M159</f>
        <v>8.5184680387079201E-2</v>
      </c>
      <c r="R159" s="11">
        <f t="shared" si="38"/>
        <v>0</v>
      </c>
      <c r="S159" s="11">
        <f t="shared" si="39"/>
        <v>-0.88223687919273897</v>
      </c>
      <c r="T159" s="11">
        <f t="shared" si="40"/>
        <v>-0.31318313070384779</v>
      </c>
      <c r="U159" s="11">
        <f>'OddsRatio_working_3-way'!S159-'OddsRatio_working_3-way'!R159^2/3</f>
        <v>-0.88223687919273897</v>
      </c>
      <c r="V159" s="11">
        <f>'OddsRatio_working_3-way'!S159*'OddsRatio_working_3-way'!R159/3-2*'OddsRatio_working_3-way'!R159^3/27-'OddsRatio_working_3-way'!T159</f>
        <v>0.31318313070384779</v>
      </c>
      <c r="W159" s="11">
        <f>'OddsRatio_working_3-way'!V159^2+4*'OddsRatio_working_3-way'!U159^3/27</f>
        <v>-3.6469841999268587E-3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0.15947621888340457</v>
      </c>
      <c r="Y159" s="11">
        <f>IF('OddsRatio_working_3-way'!W159&gt;=0,IF('OddsRatio_working_3-way'!V159+SQRT('OddsRatio_working_3-way'!W159)&gt;0,0,PI()),ACOS('OddsRatio_working_3-way'!V159/(2*'OddsRatio_working_3-way'!X159)))</f>
        <v>0.19048934181088217</v>
      </c>
      <c r="Z159" s="11">
        <f>'OddsRatio_working_3-way'!X159^(1/3)*COS('OddsRatio_working_3-way'!Y159/3)</f>
        <v>0.54119763961987832</v>
      </c>
      <c r="AA159" s="11">
        <f>'OddsRatio_working_3-way'!X159^(1/3)*COS(('OddsRatio_working_3-way'!Y159+2*PI())/3)</f>
        <v>-0.30039908743606958</v>
      </c>
      <c r="AB159" s="11">
        <f>'OddsRatio_working_3-way'!X159^(1/3)*COS(('OddsRatio_working_3-way'!Y159+4*PI())/3)</f>
        <v>-0.24079855218380888</v>
      </c>
      <c r="AC159" s="11">
        <f>'OddsRatio_working_3-way'!X159^(1/3)*SIN('OddsRatio_working_3-way'!Y159/3)</f>
        <v>3.441038507173852E-2</v>
      </c>
      <c r="AD159" s="11">
        <f>'OddsRatio_working_3-way'!X159^(1/3)*SIN(('OddsRatio_working_3-way'!Y159+2*PI())/3)</f>
        <v>0.45148571184312103</v>
      </c>
      <c r="AE159" s="11">
        <f>'OddsRatio_working_3-way'!X159^(1/3)*SIN(('OddsRatio_working_3-way'!Y159+4*PI())/3)</f>
        <v>-0.48589609691485947</v>
      </c>
      <c r="AF159" s="11">
        <f>-'OddsRatio_working_3-way'!U159/(3*'OddsRatio_working_3-way'!X159^(1/3))*COS(('OddsRatio_working_3-way'!Y159)/3)</f>
        <v>0.54119763961987821</v>
      </c>
      <c r="AG159" s="11">
        <f>-'OddsRatio_working_3-way'!U159/(3*'OddsRatio_working_3-way'!X159^(1/3))*COS(('OddsRatio_working_3-way'!Y159+2*PI())/3)</f>
        <v>-0.30039908743606947</v>
      </c>
      <c r="AH159" s="11">
        <f>-'OddsRatio_working_3-way'!U159/(3*'OddsRatio_working_3-way'!X159^(1/3))*COS(('OddsRatio_working_3-way'!Y159+4*PI())/3)</f>
        <v>-0.24079855218380886</v>
      </c>
      <c r="AI159" s="11">
        <f>'OddsRatio_working_3-way'!U159/(3*'OddsRatio_working_3-way'!X159^(1/3))*SIN(('OddsRatio_working_3-way'!Y159)/3)</f>
        <v>-3.4410385071738513E-2</v>
      </c>
      <c r="AJ159" s="11">
        <f>'OddsRatio_working_3-way'!U159/(3*'OddsRatio_working_3-way'!X159^(1/3))*SIN(('OddsRatio_working_3-way'!Y159+2*PI())/3)</f>
        <v>-0.45148571184312092</v>
      </c>
      <c r="AK159" s="11">
        <f>'OddsRatio_working_3-way'!U159/(3*'OddsRatio_working_3-way'!X159^(1/3))*SIN(('OddsRatio_working_3-way'!Y159+4*PI())/3)</f>
        <v>0.48589609691485935</v>
      </c>
      <c r="AL159" s="11">
        <f>'OddsRatio_working_3-way'!Z159+'OddsRatio_working_3-way'!AF159</f>
        <v>1.0823952792397566</v>
      </c>
      <c r="AM159" s="11">
        <f>'OddsRatio_working_3-way'!AA159+'OddsRatio_working_3-way'!AG159</f>
        <v>-0.60079817487213905</v>
      </c>
      <c r="AN159" s="11">
        <f>'OddsRatio_working_3-way'!AB159+'OddsRatio_working_3-way'!AH159</f>
        <v>-0.48159710436761771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1.0823952792397566</v>
      </c>
      <c r="AS159" s="11">
        <f>IF(('OddsRatio_working_3-way'!X159=0),IF(Q159&gt;0,-Q159^(1/3),(-Q159)^(1/3)),'OddsRatio_working_3-way'!AM159-'OddsRatio_working_3-way'!R159/3)</f>
        <v>-0.60079817487213905</v>
      </c>
      <c r="AT159" s="11">
        <f>IF(('OddsRatio_working_3-way'!X159=0),IF(Q159&gt;0,-Q159^(1/3),(-Q159)^(1/3)),'OddsRatio_working_3-way'!AN159-'OddsRatio_working_3-way'!R159/3)</f>
        <v>-0.48159710436761771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9">
        <f t="shared" si="28"/>
        <v>0.48669188154143495</v>
      </c>
      <c r="E160" s="9">
        <f t="shared" si="29"/>
        <v>0.24592946540776287</v>
      </c>
      <c r="F160" s="9">
        <f t="shared" si="30"/>
        <v>0.26737865305080227</v>
      </c>
      <c r="G160" s="9">
        <f t="shared" si="31"/>
        <v>1.0873072827943164</v>
      </c>
      <c r="H160" s="9">
        <f t="shared" si="32"/>
        <v>2.0546880643104872</v>
      </c>
      <c r="I160" s="9">
        <f t="shared" si="33"/>
        <v>4.0662065374799718</v>
      </c>
      <c r="J160" s="9">
        <f t="shared" si="34"/>
        <v>3.7400143526416776</v>
      </c>
      <c r="K160" s="11">
        <f t="shared" si="35"/>
        <v>0.50761421319796951</v>
      </c>
      <c r="L160" s="11">
        <f t="shared" si="36"/>
        <v>0.26178010471204188</v>
      </c>
      <c r="M160" s="11">
        <f t="shared" si="37"/>
        <v>0.28409090909090912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-0.26022506807249157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0.23820841900279538</v>
      </c>
      <c r="Q160" s="11">
        <f>2*'OddsRatio_working_3-way'!K160*'OddsRatio_working_3-way'!L160*'OddsRatio_working_3-way'!M160</f>
        <v>7.5501876070616605E-2</v>
      </c>
      <c r="R160" s="11">
        <f t="shared" si="38"/>
        <v>0</v>
      </c>
      <c r="S160" s="11">
        <f t="shared" si="39"/>
        <v>-0.91539381953946508</v>
      </c>
      <c r="T160" s="11">
        <f t="shared" si="40"/>
        <v>-0.29014067180331699</v>
      </c>
      <c r="U160" s="11">
        <f>'OddsRatio_working_3-way'!S160-'OddsRatio_working_3-way'!R160^2/3</f>
        <v>-0.91539381953946508</v>
      </c>
      <c r="V160" s="11">
        <f>'OddsRatio_working_3-way'!S160*'OddsRatio_working_3-way'!R160/3-2*'OddsRatio_working_3-way'!R160^3/27-'OddsRatio_working_3-way'!T160</f>
        <v>0.29014067180331699</v>
      </c>
      <c r="W160" s="11">
        <f>'OddsRatio_working_3-way'!V160^2+4*'OddsRatio_working_3-way'!U160^3/27</f>
        <v>-2.9455493896694315E-2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0.16855051418727146</v>
      </c>
      <c r="Y160" s="11">
        <f>IF('OddsRatio_working_3-way'!W160&gt;=0,IF('OddsRatio_working_3-way'!V160+SQRT('OddsRatio_working_3-way'!W160)&gt;0,0,PI()),ACOS('OddsRatio_working_3-way'!V160/(2*'OddsRatio_working_3-way'!X160)))</f>
        <v>0.53416602792756063</v>
      </c>
      <c r="Z160" s="11">
        <f>'OddsRatio_working_3-way'!X160^(1/3)*COS('OddsRatio_working_3-way'!Y160/3)</f>
        <v>0.54365364139715822</v>
      </c>
      <c r="AA160" s="11">
        <f>'OddsRatio_working_3-way'!X160^(1/3)*COS(('OddsRatio_working_3-way'!Y160+2*PI())/3)</f>
        <v>-0.35655576222137747</v>
      </c>
      <c r="AB160" s="11">
        <f>'OddsRatio_working_3-way'!X160^(1/3)*COS(('OddsRatio_working_3-way'!Y160+4*PI())/3)</f>
        <v>-0.18709787917578047</v>
      </c>
      <c r="AC160" s="11">
        <f>'OddsRatio_working_3-way'!X160^(1/3)*SIN('OddsRatio_working_3-way'!Y160/3)</f>
        <v>9.7836554392679451E-2</v>
      </c>
      <c r="AD160" s="11">
        <f>'OddsRatio_working_3-way'!X160^(1/3)*SIN(('OddsRatio_working_3-way'!Y160+2*PI())/3)</f>
        <v>0.42189958711351472</v>
      </c>
      <c r="AE160" s="11">
        <f>'OddsRatio_working_3-way'!X160^(1/3)*SIN(('OddsRatio_working_3-way'!Y160+4*PI())/3)</f>
        <v>-0.51973614150619418</v>
      </c>
      <c r="AF160" s="11">
        <f>-'OddsRatio_working_3-way'!U160/(3*'OddsRatio_working_3-way'!X160^(1/3))*COS(('OddsRatio_working_3-way'!Y160)/3)</f>
        <v>0.54365364139715833</v>
      </c>
      <c r="AG160" s="11">
        <f>-'OddsRatio_working_3-way'!U160/(3*'OddsRatio_working_3-way'!X160^(1/3))*COS(('OddsRatio_working_3-way'!Y160+2*PI())/3)</f>
        <v>-0.35655576222137753</v>
      </c>
      <c r="AH160" s="11">
        <f>-'OddsRatio_working_3-way'!U160/(3*'OddsRatio_working_3-way'!X160^(1/3))*COS(('OddsRatio_working_3-way'!Y160+4*PI())/3)</f>
        <v>-0.18709787917578052</v>
      </c>
      <c r="AI160" s="11">
        <f>'OddsRatio_working_3-way'!U160/(3*'OddsRatio_working_3-way'!X160^(1/3))*SIN(('OddsRatio_working_3-way'!Y160)/3)</f>
        <v>-9.7836554392679465E-2</v>
      </c>
      <c r="AJ160" s="11">
        <f>'OddsRatio_working_3-way'!U160/(3*'OddsRatio_working_3-way'!X160^(1/3))*SIN(('OddsRatio_working_3-way'!Y160+2*PI())/3)</f>
        <v>-0.42189958711351483</v>
      </c>
      <c r="AK160" s="11">
        <f>'OddsRatio_working_3-way'!U160/(3*'OddsRatio_working_3-way'!X160^(1/3))*SIN(('OddsRatio_working_3-way'!Y160+4*PI())/3)</f>
        <v>0.51973614150619429</v>
      </c>
      <c r="AL160" s="11">
        <f>'OddsRatio_working_3-way'!Z160+'OddsRatio_working_3-way'!AF160</f>
        <v>1.0873072827943164</v>
      </c>
      <c r="AM160" s="11">
        <f>'OddsRatio_working_3-way'!AA160+'OddsRatio_working_3-way'!AG160</f>
        <v>-0.71311152444275505</v>
      </c>
      <c r="AN160" s="11">
        <f>'OddsRatio_working_3-way'!AB160+'OddsRatio_working_3-way'!AH160</f>
        <v>-0.37419575835156099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1.0873072827943164</v>
      </c>
      <c r="AS160" s="11">
        <f>IF(('OddsRatio_working_3-way'!X160=0),IF(Q160&gt;0,-Q160^(1/3),(-Q160)^(1/3)),'OddsRatio_working_3-way'!AM160-'OddsRatio_working_3-way'!R160/3)</f>
        <v>-0.71311152444275505</v>
      </c>
      <c r="AT160" s="11">
        <f>IF(('OddsRatio_working_3-way'!X160=0),IF(Q160&gt;0,-Q160^(1/3),(-Q160)^(1/3)),'OddsRatio_working_3-way'!AN160-'OddsRatio_working_3-way'!R160/3)</f>
        <v>-0.37419575835156099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9">
        <f t="shared" si="28"/>
        <v>0.55303089381197923</v>
      </c>
      <c r="E161" s="9">
        <f t="shared" si="29"/>
        <v>0.24510026072616198</v>
      </c>
      <c r="F161" s="9">
        <f t="shared" si="30"/>
        <v>0.20186884546185899</v>
      </c>
      <c r="G161" s="9">
        <f t="shared" si="31"/>
        <v>1.0921854681500687</v>
      </c>
      <c r="H161" s="9">
        <f t="shared" si="32"/>
        <v>1.8082172464310509</v>
      </c>
      <c r="I161" s="9">
        <f t="shared" si="33"/>
        <v>4.0799630201831931</v>
      </c>
      <c r="J161" s="9">
        <f t="shared" si="34"/>
        <v>4.9537113947032481</v>
      </c>
      <c r="K161" s="11">
        <f t="shared" si="35"/>
        <v>0.57471264367816088</v>
      </c>
      <c r="L161" s="11">
        <f t="shared" si="36"/>
        <v>0.26178010471204188</v>
      </c>
      <c r="M161" s="11">
        <f t="shared" si="37"/>
        <v>0.21645021645021645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-0.24599983274834347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0.23381364778728919</v>
      </c>
      <c r="Q161" s="11">
        <f>2*'OddsRatio_working_3-way'!K161*'OddsRatio_working_3-way'!L161*'OddsRatio_working_3-way'!M161</f>
        <v>6.5129149801473316E-2</v>
      </c>
      <c r="R161" s="11">
        <f t="shared" si="38"/>
        <v>0</v>
      </c>
      <c r="S161" s="11">
        <f t="shared" si="39"/>
        <v>-0.95046262908023726</v>
      </c>
      <c r="T161" s="11">
        <f t="shared" si="40"/>
        <v>-0.26475282147081819</v>
      </c>
      <c r="U161" s="11">
        <f>'OddsRatio_working_3-way'!S161-'OddsRatio_working_3-way'!R161^2/3</f>
        <v>-0.95046262908023726</v>
      </c>
      <c r="V161" s="11">
        <f>'OddsRatio_working_3-way'!S161*'OddsRatio_working_3-way'!R161/3-2*'OddsRatio_working_3-way'!R161^3/27-'OddsRatio_working_3-way'!T161</f>
        <v>0.26475282147081819</v>
      </c>
      <c r="W161" s="11">
        <f>'OddsRatio_working_3-way'!V161^2+4*'OddsRatio_working_3-way'!U161^3/27</f>
        <v>-5.7110118087226935E-2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0.17832847120131004</v>
      </c>
      <c r="Y161" s="11">
        <f>IF('OddsRatio_working_3-way'!W161&gt;=0,IF('OddsRatio_working_3-way'!V161+SQRT('OddsRatio_working_3-way'!W161)&gt;0,0,PI()),ACOS('OddsRatio_working_3-way'!V161/(2*'OddsRatio_working_3-way'!X161)))</f>
        <v>0.73427330612602482</v>
      </c>
      <c r="Z161" s="11">
        <f>'OddsRatio_working_3-way'!X161^(1/3)*COS('OddsRatio_working_3-way'!Y161/3)</f>
        <v>0.54609273407503434</v>
      </c>
      <c r="AA161" s="11">
        <f>'OddsRatio_working_3-way'!X161^(1/3)*COS(('OddsRatio_working_3-way'!Y161+2*PI())/3)</f>
        <v>-0.3911679214334009</v>
      </c>
      <c r="AB161" s="11">
        <f>'OddsRatio_working_3-way'!X161^(1/3)*COS(('OddsRatio_working_3-way'!Y161+4*PI())/3)</f>
        <v>-0.15492481264163357</v>
      </c>
      <c r="AC161" s="11">
        <f>'OddsRatio_working_3-way'!X161^(1/3)*SIN('OddsRatio_working_3-way'!Y161/3)</f>
        <v>0.13639502245512092</v>
      </c>
      <c r="AD161" s="11">
        <f>'OddsRatio_working_3-way'!X161^(1/3)*SIN(('OddsRatio_working_3-way'!Y161+2*PI())/3)</f>
        <v>0.40473266930351914</v>
      </c>
      <c r="AE161" s="11">
        <f>'OddsRatio_working_3-way'!X161^(1/3)*SIN(('OddsRatio_working_3-way'!Y161+4*PI())/3)</f>
        <v>-0.54112769175864017</v>
      </c>
      <c r="AF161" s="11">
        <f>-'OddsRatio_working_3-way'!U161/(3*'OddsRatio_working_3-way'!X161^(1/3))*COS(('OddsRatio_working_3-way'!Y161)/3)</f>
        <v>0.54609273407503434</v>
      </c>
      <c r="AG161" s="11">
        <f>-'OddsRatio_working_3-way'!U161/(3*'OddsRatio_working_3-way'!X161^(1/3))*COS(('OddsRatio_working_3-way'!Y161+2*PI())/3)</f>
        <v>-0.3911679214334009</v>
      </c>
      <c r="AH161" s="11">
        <f>-'OddsRatio_working_3-way'!U161/(3*'OddsRatio_working_3-way'!X161^(1/3))*COS(('OddsRatio_working_3-way'!Y161+4*PI())/3)</f>
        <v>-0.15492481264163357</v>
      </c>
      <c r="AI161" s="11">
        <f>'OddsRatio_working_3-way'!U161/(3*'OddsRatio_working_3-way'!X161^(1/3))*SIN(('OddsRatio_working_3-way'!Y161)/3)</f>
        <v>-0.13639502245512092</v>
      </c>
      <c r="AJ161" s="11">
        <f>'OddsRatio_working_3-way'!U161/(3*'OddsRatio_working_3-way'!X161^(1/3))*SIN(('OddsRatio_working_3-way'!Y161+2*PI())/3)</f>
        <v>-0.40473266930351914</v>
      </c>
      <c r="AK161" s="11">
        <f>'OddsRatio_working_3-way'!U161/(3*'OddsRatio_working_3-way'!X161^(1/3))*SIN(('OddsRatio_working_3-way'!Y161+4*PI())/3)</f>
        <v>0.54112769175864017</v>
      </c>
      <c r="AL161" s="11">
        <f>'OddsRatio_working_3-way'!Z161+'OddsRatio_working_3-way'!AF161</f>
        <v>1.0921854681500687</v>
      </c>
      <c r="AM161" s="11">
        <f>'OddsRatio_working_3-way'!AA161+'OddsRatio_working_3-way'!AG161</f>
        <v>-0.7823358428668018</v>
      </c>
      <c r="AN161" s="11">
        <f>'OddsRatio_working_3-way'!AB161+'OddsRatio_working_3-way'!AH161</f>
        <v>-0.30984962528326715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1.0921854681500687</v>
      </c>
      <c r="AS161" s="11">
        <f>IF(('OddsRatio_working_3-way'!X161=0),IF(Q161&gt;0,-Q161^(1/3),(-Q161)^(1/3)),'OddsRatio_working_3-way'!AM161-'OddsRatio_working_3-way'!R161/3)</f>
        <v>-0.7823358428668018</v>
      </c>
      <c r="AT161" s="11">
        <f>IF(('OddsRatio_working_3-way'!X161=0),IF(Q161&gt;0,-Q161^(1/3),(-Q161)^(1/3)),'OddsRatio_working_3-way'!AN161-'OddsRatio_working_3-way'!R161/3)</f>
        <v>-0.30984962528326715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9">
        <f t="shared" si="28"/>
        <v>0.14442117188406128</v>
      </c>
      <c r="E162" s="9">
        <f t="shared" si="29"/>
        <v>0.23621725105891414</v>
      </c>
      <c r="F162" s="9">
        <f t="shared" si="30"/>
        <v>0.61936157705702466</v>
      </c>
      <c r="G162" s="9">
        <f t="shared" si="31"/>
        <v>1.1073257071458675</v>
      </c>
      <c r="H162" s="9">
        <f t="shared" si="32"/>
        <v>6.9241925332303911</v>
      </c>
      <c r="I162" s="9">
        <f t="shared" si="33"/>
        <v>4.2333910648659332</v>
      </c>
      <c r="J162" s="9">
        <f t="shared" si="34"/>
        <v>1.6145657674659561</v>
      </c>
      <c r="K162" s="11">
        <f t="shared" si="35"/>
        <v>0.15748031496062992</v>
      </c>
      <c r="L162" s="11">
        <f t="shared" si="36"/>
        <v>0.25510204081632654</v>
      </c>
      <c r="M162" s="11">
        <f t="shared" si="37"/>
        <v>0.64308681672025725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-0.2239955708338478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0.22799458290038047</v>
      </c>
      <c r="Q162" s="11">
        <f>2*'OddsRatio_working_3-way'!K162*'OddsRatio_working_3-way'!L162*'OddsRatio_working_3-way'!M162</f>
        <v>5.1670160430681115E-2</v>
      </c>
      <c r="R162" s="11">
        <f t="shared" si="38"/>
        <v>0</v>
      </c>
      <c r="S162" s="11">
        <f t="shared" si="39"/>
        <v>-1.0178530854500645</v>
      </c>
      <c r="T162" s="11">
        <f t="shared" si="40"/>
        <v>-0.23067492021531202</v>
      </c>
      <c r="U162" s="11">
        <f>'OddsRatio_working_3-way'!S162-'OddsRatio_working_3-way'!R162^2/3</f>
        <v>-1.0178530854500645</v>
      </c>
      <c r="V162" s="11">
        <f>'OddsRatio_working_3-way'!S162*'OddsRatio_working_3-way'!R162/3-2*'OddsRatio_working_3-way'!R162^3/27-'OddsRatio_working_3-way'!T162</f>
        <v>0.23067492021531202</v>
      </c>
      <c r="W162" s="11">
        <f>'OddsRatio_working_3-way'!V162^2+4*'OddsRatio_working_3-way'!U162^3/27</f>
        <v>-0.10301443595282558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0.19762676613326327</v>
      </c>
      <c r="Y162" s="11">
        <f>IF('OddsRatio_working_3-way'!W162&gt;=0,IF('OddsRatio_working_3-way'!V162+SQRT('OddsRatio_working_3-way'!W162)&gt;0,0,PI()),ACOS('OddsRatio_working_3-way'!V162/(2*'OddsRatio_working_3-way'!X162)))</f>
        <v>0.94762593975595943</v>
      </c>
      <c r="Z162" s="11">
        <f>'OddsRatio_working_3-way'!X162^(1/3)*COS('OddsRatio_working_3-way'!Y162/3)</f>
        <v>0.55366285357293388</v>
      </c>
      <c r="AA162" s="11">
        <f>'OddsRatio_working_3-way'!X162^(1/3)*COS(('OddsRatio_working_3-way'!Y162+2*PI())/3)</f>
        <v>-0.43353610059239761</v>
      </c>
      <c r="AB162" s="11">
        <f>'OddsRatio_working_3-way'!X162^(1/3)*COS(('OddsRatio_working_3-way'!Y162+4*PI())/3)</f>
        <v>-0.12012675298053664</v>
      </c>
      <c r="AC162" s="11">
        <f>'OddsRatio_working_3-way'!X162^(1/3)*SIN('OddsRatio_working_3-way'!Y162/3)</f>
        <v>0.18094697121025316</v>
      </c>
      <c r="AD162" s="11">
        <f>'OddsRatio_working_3-way'!X162^(1/3)*SIN(('OddsRatio_working_3-way'!Y162+2*PI())/3)</f>
        <v>0.38901261072081805</v>
      </c>
      <c r="AE162" s="11">
        <f>'OddsRatio_working_3-way'!X162^(1/3)*SIN(('OddsRatio_working_3-way'!Y162+4*PI())/3)</f>
        <v>-0.5699595819310711</v>
      </c>
      <c r="AF162" s="11">
        <f>-'OddsRatio_working_3-way'!U162/(3*'OddsRatio_working_3-way'!X162^(1/3))*COS(('OddsRatio_working_3-way'!Y162)/3)</f>
        <v>0.55366285357293377</v>
      </c>
      <c r="AG162" s="11">
        <f>-'OddsRatio_working_3-way'!U162/(3*'OddsRatio_working_3-way'!X162^(1/3))*COS(('OddsRatio_working_3-way'!Y162+2*PI())/3)</f>
        <v>-0.4335361005923975</v>
      </c>
      <c r="AH162" s="11">
        <f>-'OddsRatio_working_3-way'!U162/(3*'OddsRatio_working_3-way'!X162^(1/3))*COS(('OddsRatio_working_3-way'!Y162+4*PI())/3)</f>
        <v>-0.12012675298053661</v>
      </c>
      <c r="AI162" s="11">
        <f>'OddsRatio_working_3-way'!U162/(3*'OddsRatio_working_3-way'!X162^(1/3))*SIN(('OddsRatio_working_3-way'!Y162)/3)</f>
        <v>-0.18094697121025313</v>
      </c>
      <c r="AJ162" s="11">
        <f>'OddsRatio_working_3-way'!U162/(3*'OddsRatio_working_3-way'!X162^(1/3))*SIN(('OddsRatio_working_3-way'!Y162+2*PI())/3)</f>
        <v>-0.38901261072081794</v>
      </c>
      <c r="AK162" s="11">
        <f>'OddsRatio_working_3-way'!U162/(3*'OddsRatio_working_3-way'!X162^(1/3))*SIN(('OddsRatio_working_3-way'!Y162+4*PI())/3)</f>
        <v>0.56995958193107099</v>
      </c>
      <c r="AL162" s="11">
        <f>'OddsRatio_working_3-way'!Z162+'OddsRatio_working_3-way'!AF162</f>
        <v>1.1073257071458675</v>
      </c>
      <c r="AM162" s="11">
        <f>'OddsRatio_working_3-way'!AA162+'OddsRatio_working_3-way'!AG162</f>
        <v>-0.86707220118479511</v>
      </c>
      <c r="AN162" s="11">
        <f>'OddsRatio_working_3-way'!AB162+'OddsRatio_working_3-way'!AH162</f>
        <v>-0.24025350596107325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1.1073257071458675</v>
      </c>
      <c r="AS162" s="11">
        <f>IF(('OddsRatio_working_3-way'!X162=0),IF(Q162&gt;0,-Q162^(1/3),(-Q162)^(1/3)),'OddsRatio_working_3-way'!AM162-'OddsRatio_working_3-way'!R162/3)</f>
        <v>-0.86707220118479511</v>
      </c>
      <c r="AT162" s="11">
        <f>IF(('OddsRatio_working_3-way'!X162=0),IF(Q162&gt;0,-Q162^(1/3),(-Q162)^(1/3)),'OddsRatio_working_3-way'!AN162-'OddsRatio_working_3-way'!R162/3)</f>
        <v>-0.24025350596107325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9">
        <f t="shared" si="28"/>
        <v>0.65449878207503243</v>
      </c>
      <c r="E163" s="9">
        <f t="shared" si="29"/>
        <v>0.20266934705369793</v>
      </c>
      <c r="F163" s="9">
        <f t="shared" si="30"/>
        <v>0.14283187087126964</v>
      </c>
      <c r="G163" s="9">
        <f t="shared" si="31"/>
        <v>1.1113404715576816</v>
      </c>
      <c r="H163" s="9">
        <f t="shared" si="32"/>
        <v>1.5278867239898988</v>
      </c>
      <c r="I163" s="9">
        <f t="shared" si="33"/>
        <v>4.9341452693141932</v>
      </c>
      <c r="J163" s="9">
        <f t="shared" si="34"/>
        <v>7.0012385464114795</v>
      </c>
      <c r="K163" s="11">
        <f t="shared" si="35"/>
        <v>0.67796610169491522</v>
      </c>
      <c r="L163" s="11">
        <f t="shared" si="36"/>
        <v>0.22026431718061673</v>
      </c>
      <c r="M163" s="11">
        <f t="shared" si="37"/>
        <v>0.15625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-0.2118667400881058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0.21968099006943925</v>
      </c>
      <c r="Q163" s="11">
        <f>2*'OddsRatio_working_3-way'!K163*'OddsRatio_working_3-way'!L163*'OddsRatio_working_3-way'!M163</f>
        <v>4.6666168894198459E-2</v>
      </c>
      <c r="R163" s="11">
        <f t="shared" si="38"/>
        <v>0</v>
      </c>
      <c r="S163" s="11">
        <f t="shared" si="39"/>
        <v>-1.0368828537130645</v>
      </c>
      <c r="T163" s="11">
        <f t="shared" si="40"/>
        <v>-0.22026189138886126</v>
      </c>
      <c r="U163" s="11">
        <f>'OddsRatio_working_3-way'!S163-'OddsRatio_working_3-way'!R163^2/3</f>
        <v>-1.0368828537130645</v>
      </c>
      <c r="V163" s="11">
        <f>'OddsRatio_working_3-way'!S163*'OddsRatio_working_3-way'!R163/3-2*'OddsRatio_working_3-way'!R163^3/27-'OddsRatio_working_3-way'!T163</f>
        <v>0.22026189138886126</v>
      </c>
      <c r="W163" s="11">
        <f>'OddsRatio_working_3-way'!V163^2+4*'OddsRatio_working_3-way'!U163^3/27</f>
        <v>-0.11663725760700511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0.20319483163038599</v>
      </c>
      <c r="Y163" s="11">
        <f>IF('OddsRatio_working_3-way'!W163&gt;=0,IF('OddsRatio_working_3-way'!V163+SQRT('OddsRatio_working_3-way'!W163)&gt;0,0,PI()),ACOS('OddsRatio_working_3-way'!V163/(2*'OddsRatio_working_3-way'!X163)))</f>
        <v>0.99798498308834893</v>
      </c>
      <c r="Z163" s="11">
        <f>'OddsRatio_working_3-way'!X163^(1/3)*COS('OddsRatio_working_3-way'!Y163/3)</f>
        <v>0.55567023577884067</v>
      </c>
      <c r="AA163" s="11">
        <f>'OddsRatio_working_3-way'!X163^(1/3)*COS(('OddsRatio_working_3-way'!Y163+2*PI())/3)</f>
        <v>-0.44409893003861228</v>
      </c>
      <c r="AB163" s="11">
        <f>'OddsRatio_working_3-way'!X163^(1/3)*COS(('OddsRatio_working_3-way'!Y163+4*PI())/3)</f>
        <v>-0.11157130574022857</v>
      </c>
      <c r="AC163" s="11">
        <f>'OddsRatio_working_3-way'!X163^(1/3)*SIN('OddsRatio_working_3-way'!Y163/3)</f>
        <v>0.19198491340165874</v>
      </c>
      <c r="AD163" s="11">
        <f>'OddsRatio_working_3-way'!X163^(1/3)*SIN(('OddsRatio_working_3-way'!Y163+2*PI())/3)</f>
        <v>0.38523208361053546</v>
      </c>
      <c r="AE163" s="11">
        <f>'OddsRatio_working_3-way'!X163^(1/3)*SIN(('OddsRatio_working_3-way'!Y163+4*PI())/3)</f>
        <v>-0.57721699701219409</v>
      </c>
      <c r="AF163" s="11">
        <f>-'OddsRatio_working_3-way'!U163/(3*'OddsRatio_working_3-way'!X163^(1/3))*COS(('OddsRatio_working_3-way'!Y163)/3)</f>
        <v>0.55567023577884078</v>
      </c>
      <c r="AG163" s="11">
        <f>-'OddsRatio_working_3-way'!U163/(3*'OddsRatio_working_3-way'!X163^(1/3))*COS(('OddsRatio_working_3-way'!Y163+2*PI())/3)</f>
        <v>-0.44409893003861234</v>
      </c>
      <c r="AH163" s="11">
        <f>-'OddsRatio_working_3-way'!U163/(3*'OddsRatio_working_3-way'!X163^(1/3))*COS(('OddsRatio_working_3-way'!Y163+4*PI())/3)</f>
        <v>-0.11157130574022858</v>
      </c>
      <c r="AI163" s="11">
        <f>'OddsRatio_working_3-way'!U163/(3*'OddsRatio_working_3-way'!X163^(1/3))*SIN(('OddsRatio_working_3-way'!Y163)/3)</f>
        <v>-0.19198491340165877</v>
      </c>
      <c r="AJ163" s="11">
        <f>'OddsRatio_working_3-way'!U163/(3*'OddsRatio_working_3-way'!X163^(1/3))*SIN(('OddsRatio_working_3-way'!Y163+2*PI())/3)</f>
        <v>-0.38523208361053551</v>
      </c>
      <c r="AK163" s="11">
        <f>'OddsRatio_working_3-way'!U163/(3*'OddsRatio_working_3-way'!X163^(1/3))*SIN(('OddsRatio_working_3-way'!Y163+4*PI())/3)</f>
        <v>0.5772169970121942</v>
      </c>
      <c r="AL163" s="11">
        <f>'OddsRatio_working_3-way'!Z163+'OddsRatio_working_3-way'!AF163</f>
        <v>1.1113404715576816</v>
      </c>
      <c r="AM163" s="11">
        <f>'OddsRatio_working_3-way'!AA163+'OddsRatio_working_3-way'!AG163</f>
        <v>-0.88819786007722468</v>
      </c>
      <c r="AN163" s="11">
        <f>'OddsRatio_working_3-way'!AB163+'OddsRatio_working_3-way'!AH163</f>
        <v>-0.22314261148045716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1.1113404715576816</v>
      </c>
      <c r="AS163" s="11">
        <f>IF(('OddsRatio_working_3-way'!X163=0),IF(Q163&gt;0,-Q163^(1/3),(-Q163)^(1/3)),'OddsRatio_working_3-way'!AM163-'OddsRatio_working_3-way'!R163/3)</f>
        <v>-0.88819786007722468</v>
      </c>
      <c r="AT163" s="11">
        <f>IF(('OddsRatio_working_3-way'!X163=0),IF(Q163&gt;0,-Q163^(1/3),(-Q163)^(1/3)),'OddsRatio_working_3-way'!AN163-'OddsRatio_working_3-way'!R163/3)</f>
        <v>-0.22314261148045716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9">
        <f t="shared" si="28"/>
        <v>0.48274358229221631</v>
      </c>
      <c r="E164" s="9">
        <f t="shared" si="29"/>
        <v>0.27674782952295884</v>
      </c>
      <c r="F164" s="9">
        <f t="shared" si="30"/>
        <v>0.24050858818482485</v>
      </c>
      <c r="G164" s="9">
        <f t="shared" si="31"/>
        <v>1.0889157524796422</v>
      </c>
      <c r="H164" s="9">
        <f t="shared" si="32"/>
        <v>2.0714931004399681</v>
      </c>
      <c r="I164" s="9">
        <f t="shared" si="33"/>
        <v>3.6133978059511414</v>
      </c>
      <c r="J164" s="9">
        <f t="shared" si="34"/>
        <v>4.157855682190962</v>
      </c>
      <c r="K164" s="11">
        <f t="shared" si="35"/>
        <v>0.50403225806451613</v>
      </c>
      <c r="L164" s="11">
        <f t="shared" si="36"/>
        <v>0.29411764705882354</v>
      </c>
      <c r="M164" s="11">
        <f t="shared" si="37"/>
        <v>0.25641025641025644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-0.26032695956794627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0.23886415608426997</v>
      </c>
      <c r="Q164" s="11">
        <f>2*'OddsRatio_working_3-way'!K164*'OddsRatio_working_3-way'!L164*'OddsRatio_working_3-way'!M164</f>
        <v>7.6022965017272431E-2</v>
      </c>
      <c r="R164" s="11">
        <f t="shared" si="38"/>
        <v>0</v>
      </c>
      <c r="S164" s="11">
        <f t="shared" si="39"/>
        <v>-0.91755443416503146</v>
      </c>
      <c r="T164" s="11">
        <f t="shared" si="40"/>
        <v>-0.29202878235678914</v>
      </c>
      <c r="U164" s="11">
        <f>'OddsRatio_working_3-way'!S164-'OddsRatio_working_3-way'!R164^2/3</f>
        <v>-0.91755443416503146</v>
      </c>
      <c r="V164" s="11">
        <f>'OddsRatio_working_3-way'!S164*'OddsRatio_working_3-way'!R164/3-2*'OddsRatio_working_3-way'!R164^3/27-'OddsRatio_working_3-way'!T164</f>
        <v>0.29202878235678914</v>
      </c>
      <c r="W164" s="11">
        <f>'OddsRatio_working_3-way'!V164^2+4*'OddsRatio_working_3-way'!U164^3/27</f>
        <v>-2.9162851251810396E-2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0.16914761377019136</v>
      </c>
      <c r="Y164" s="11">
        <f>IF('OddsRatio_working_3-way'!W164&gt;=0,IF('OddsRatio_working_3-way'!V164+SQRT('OddsRatio_working_3-way'!W164)&gt;0,0,PI()),ACOS('OddsRatio_working_3-way'!V164/(2*'OddsRatio_working_3-way'!X164)))</f>
        <v>0.52914995909866303</v>
      </c>
      <c r="Z164" s="11">
        <f>'OddsRatio_working_3-way'!X164^(1/3)*COS('OddsRatio_working_3-way'!Y164/3)</f>
        <v>0.54445787623982123</v>
      </c>
      <c r="AA164" s="11">
        <f>'OddsRatio_working_3-way'!X164^(1/3)*COS(('OddsRatio_working_3-way'!Y164+2*PI())/3)</f>
        <v>-0.35626954908613073</v>
      </c>
      <c r="AB164" s="11">
        <f>'OddsRatio_working_3-way'!X164^(1/3)*COS(('OddsRatio_working_3-way'!Y164+4*PI())/3)</f>
        <v>-0.18818832715369016</v>
      </c>
      <c r="AC164" s="11">
        <f>'OddsRatio_working_3-way'!X164^(1/3)*SIN('OddsRatio_working_3-way'!Y164/3)</f>
        <v>9.7041738728415705E-2</v>
      </c>
      <c r="AD164" s="11">
        <f>'OddsRatio_working_3-way'!X164^(1/3)*SIN(('OddsRatio_working_3-way'!Y164+2*PI())/3)</f>
        <v>0.42299348275000132</v>
      </c>
      <c r="AE164" s="11">
        <f>'OddsRatio_working_3-way'!X164^(1/3)*SIN(('OddsRatio_working_3-way'!Y164+4*PI())/3)</f>
        <v>-0.52003522147841708</v>
      </c>
      <c r="AF164" s="11">
        <f>-'OddsRatio_working_3-way'!U164/(3*'OddsRatio_working_3-way'!X164^(1/3))*COS(('OddsRatio_working_3-way'!Y164)/3)</f>
        <v>0.54445787623982111</v>
      </c>
      <c r="AG164" s="11">
        <f>-'OddsRatio_working_3-way'!U164/(3*'OddsRatio_working_3-way'!X164^(1/3))*COS(('OddsRatio_working_3-way'!Y164+2*PI())/3)</f>
        <v>-0.35626954908613068</v>
      </c>
      <c r="AH164" s="11">
        <f>-'OddsRatio_working_3-way'!U164/(3*'OddsRatio_working_3-way'!X164^(1/3))*COS(('OddsRatio_working_3-way'!Y164+4*PI())/3)</f>
        <v>-0.1881883271536901</v>
      </c>
      <c r="AI164" s="11">
        <f>'OddsRatio_working_3-way'!U164/(3*'OddsRatio_working_3-way'!X164^(1/3))*SIN(('OddsRatio_working_3-way'!Y164)/3)</f>
        <v>-9.7041738728415677E-2</v>
      </c>
      <c r="AJ164" s="11">
        <f>'OddsRatio_working_3-way'!U164/(3*'OddsRatio_working_3-way'!X164^(1/3))*SIN(('OddsRatio_working_3-way'!Y164+2*PI())/3)</f>
        <v>-0.4229934827500012</v>
      </c>
      <c r="AK164" s="11">
        <f>'OddsRatio_working_3-way'!U164/(3*'OddsRatio_working_3-way'!X164^(1/3))*SIN(('OddsRatio_working_3-way'!Y164+4*PI())/3)</f>
        <v>0.52003522147841696</v>
      </c>
      <c r="AL164" s="11">
        <f>'OddsRatio_working_3-way'!Z164+'OddsRatio_working_3-way'!AF164</f>
        <v>1.0889157524796422</v>
      </c>
      <c r="AM164" s="11">
        <f>'OddsRatio_working_3-way'!AA164+'OddsRatio_working_3-way'!AG164</f>
        <v>-0.71253909817226146</v>
      </c>
      <c r="AN164" s="11">
        <f>'OddsRatio_working_3-way'!AB164+'OddsRatio_working_3-way'!AH164</f>
        <v>-0.37637665430738027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1.0889157524796422</v>
      </c>
      <c r="AS164" s="11">
        <f>IF(('OddsRatio_working_3-way'!X164=0),IF(Q164&gt;0,-Q164^(1/3),(-Q164)^(1/3)),'OddsRatio_working_3-way'!AM164-'OddsRatio_working_3-way'!R164/3)</f>
        <v>-0.71253909817226146</v>
      </c>
      <c r="AT164" s="11">
        <f>IF(('OddsRatio_working_3-way'!X164=0),IF(Q164&gt;0,-Q164^(1/3),(-Q164)^(1/3)),'OddsRatio_working_3-way'!AN164-'OddsRatio_working_3-way'!R164/3)</f>
        <v>-0.37637665430738027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9">
        <f t="shared" si="28"/>
        <v>0.3349143552670662</v>
      </c>
      <c r="E165" s="9">
        <f t="shared" si="29"/>
        <v>0.32895299518827542</v>
      </c>
      <c r="F165" s="9">
        <f t="shared" si="30"/>
        <v>0.33613264954465855</v>
      </c>
      <c r="G165" s="9">
        <f t="shared" si="31"/>
        <v>1.0822005307997369</v>
      </c>
      <c r="H165" s="9">
        <f t="shared" si="32"/>
        <v>2.9858379740175174</v>
      </c>
      <c r="I165" s="9">
        <f t="shared" si="33"/>
        <v>3.0399480005575037</v>
      </c>
      <c r="J165" s="9">
        <f t="shared" si="34"/>
        <v>2.9750159687095201</v>
      </c>
      <c r="K165" s="11">
        <f t="shared" si="35"/>
        <v>0.35273368606701938</v>
      </c>
      <c r="L165" s="11">
        <f t="shared" si="36"/>
        <v>0.34662045060658581</v>
      </c>
      <c r="M165" s="11">
        <f t="shared" si="37"/>
        <v>0.35398230088495575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-0.2732077150005302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0.23998506639365932</v>
      </c>
      <c r="Q165" s="11">
        <f>2*'OddsRatio_working_3-way'!K165*'OddsRatio_working_3-way'!L165*'OddsRatio_working_3-way'!M165</f>
        <v>8.6559086165431662E-2</v>
      </c>
      <c r="R165" s="11">
        <f t="shared" si="38"/>
        <v>0</v>
      </c>
      <c r="S165" s="11">
        <f t="shared" si="39"/>
        <v>-0.8783978387769672</v>
      </c>
      <c r="T165" s="11">
        <f t="shared" si="40"/>
        <v>-0.31682518982036684</v>
      </c>
      <c r="U165" s="11">
        <f>'OddsRatio_working_3-way'!S165-'OddsRatio_working_3-way'!R165^2/3</f>
        <v>-0.8783978387769672</v>
      </c>
      <c r="V165" s="11">
        <f>'OddsRatio_working_3-way'!S165*'OddsRatio_working_3-way'!R165/3-2*'OddsRatio_working_3-way'!R165^3/27-'OddsRatio_working_3-way'!T165</f>
        <v>0.31682518982036684</v>
      </c>
      <c r="W165" s="11">
        <f>'OddsRatio_working_3-way'!V165^2+4*'OddsRatio_working_3-way'!U165^3/27</f>
        <v>-3.0188962603039382E-5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0.15843641458587931</v>
      </c>
      <c r="Y165" s="11">
        <f>IF('OddsRatio_working_3-way'!W165&gt;=0,IF('OddsRatio_working_3-way'!V165+SQRT('OddsRatio_working_3-way'!W165)&gt;0,0,PI()),ACOS('OddsRatio_working_3-way'!V165/(2*'OddsRatio_working_3-way'!X165)))</f>
        <v>1.7340469752063825E-2</v>
      </c>
      <c r="Z165" s="11">
        <f>'OddsRatio_working_3-way'!X165^(1/3)*COS('OddsRatio_working_3-way'!Y165/3)</f>
        <v>0.54110026539986844</v>
      </c>
      <c r="AA165" s="11">
        <f>'OddsRatio_working_3-way'!X165^(1/3)*COS(('OddsRatio_working_3-way'!Y165+2*PI())/3)</f>
        <v>-0.27325878225012229</v>
      </c>
      <c r="AB165" s="11">
        <f>'OddsRatio_working_3-way'!X165^(1/3)*COS(('OddsRatio_working_3-way'!Y165+4*PI())/3)</f>
        <v>-0.2678414831497461</v>
      </c>
      <c r="AC165" s="11">
        <f>'OddsRatio_working_3-way'!X165^(1/3)*SIN('OddsRatio_working_3-way'!Y165/3)</f>
        <v>3.1276790938828806E-3</v>
      </c>
      <c r="AD165" s="11">
        <f>'OddsRatio_working_3-way'!X165^(1/3)*SIN(('OddsRatio_working_3-way'!Y165+2*PI())/3)</f>
        <v>0.46704273628384657</v>
      </c>
      <c r="AE165" s="11">
        <f>'OddsRatio_working_3-way'!X165^(1/3)*SIN(('OddsRatio_working_3-way'!Y165+4*PI())/3)</f>
        <v>-0.47017041537772952</v>
      </c>
      <c r="AF165" s="11">
        <f>-'OddsRatio_working_3-way'!U165/(3*'OddsRatio_working_3-way'!X165^(1/3))*COS(('OddsRatio_working_3-way'!Y165)/3)</f>
        <v>0.54110026539986844</v>
      </c>
      <c r="AG165" s="11">
        <f>-'OddsRatio_working_3-way'!U165/(3*'OddsRatio_working_3-way'!X165^(1/3))*COS(('OddsRatio_working_3-way'!Y165+2*PI())/3)</f>
        <v>-0.27325878225012229</v>
      </c>
      <c r="AH165" s="11">
        <f>-'OddsRatio_working_3-way'!U165/(3*'OddsRatio_working_3-way'!X165^(1/3))*COS(('OddsRatio_working_3-way'!Y165+4*PI())/3)</f>
        <v>-0.2678414831497461</v>
      </c>
      <c r="AI165" s="11">
        <f>'OddsRatio_working_3-way'!U165/(3*'OddsRatio_working_3-way'!X165^(1/3))*SIN(('OddsRatio_working_3-way'!Y165)/3)</f>
        <v>-3.1276790938828806E-3</v>
      </c>
      <c r="AJ165" s="11">
        <f>'OddsRatio_working_3-way'!U165/(3*'OddsRatio_working_3-way'!X165^(1/3))*SIN(('OddsRatio_working_3-way'!Y165+2*PI())/3)</f>
        <v>-0.46704273628384657</v>
      </c>
      <c r="AK165" s="11">
        <f>'OddsRatio_working_3-way'!U165/(3*'OddsRatio_working_3-way'!X165^(1/3))*SIN(('OddsRatio_working_3-way'!Y165+4*PI())/3)</f>
        <v>0.47017041537772952</v>
      </c>
      <c r="AL165" s="11">
        <f>'OddsRatio_working_3-way'!Z165+'OddsRatio_working_3-way'!AF165</f>
        <v>1.0822005307997369</v>
      </c>
      <c r="AM165" s="11">
        <f>'OddsRatio_working_3-way'!AA165+'OddsRatio_working_3-way'!AG165</f>
        <v>-0.54651756450024458</v>
      </c>
      <c r="AN165" s="11">
        <f>'OddsRatio_working_3-way'!AB165+'OddsRatio_working_3-way'!AH165</f>
        <v>-0.53568296629949219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1.0822005307997369</v>
      </c>
      <c r="AS165" s="11">
        <f>IF(('OddsRatio_working_3-way'!X165=0),IF(Q165&gt;0,-Q165^(1/3),(-Q165)^(1/3)),'OddsRatio_working_3-way'!AM165-'OddsRatio_working_3-way'!R165/3)</f>
        <v>-0.54651756450024458</v>
      </c>
      <c r="AT165" s="11">
        <f>IF(('OddsRatio_working_3-way'!X165=0),IF(Q165&gt;0,-Q165^(1/3),(-Q165)^(1/3)),'OddsRatio_working_3-way'!AN165-'OddsRatio_working_3-way'!R165/3)</f>
        <v>-0.53568296629949219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9">
        <f t="shared" si="28"/>
        <v>0.27024072661131732</v>
      </c>
      <c r="E166" s="9">
        <f t="shared" si="29"/>
        <v>0.28359261978233341</v>
      </c>
      <c r="F166" s="9">
        <f t="shared" si="30"/>
        <v>0.44616665360634944</v>
      </c>
      <c r="G166" s="9">
        <f t="shared" si="31"/>
        <v>1.0888727810109859</v>
      </c>
      <c r="H166" s="9">
        <f t="shared" si="32"/>
        <v>3.7004044969072449</v>
      </c>
      <c r="I166" s="9">
        <f t="shared" si="33"/>
        <v>3.5261848519454864</v>
      </c>
      <c r="J166" s="9">
        <f t="shared" si="34"/>
        <v>2.2413149703525241</v>
      </c>
      <c r="K166" s="11">
        <f t="shared" si="35"/>
        <v>0.28735632183908044</v>
      </c>
      <c r="L166" s="11">
        <f t="shared" si="36"/>
        <v>0.30120481927710846</v>
      </c>
      <c r="M166" s="11">
        <f t="shared" si="37"/>
        <v>0.46728971962616822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-0.26528544082873562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0.2402455455078451</v>
      </c>
      <c r="Q166" s="11">
        <f>2*'OddsRatio_working_3-way'!K166*'OddsRatio_working_3-way'!L166*'OddsRatio_working_3-way'!M166</f>
        <v>8.0890756063247513E-2</v>
      </c>
      <c r="R166" s="11">
        <f t="shared" si="38"/>
        <v>0</v>
      </c>
      <c r="S166" s="11">
        <f t="shared" si="39"/>
        <v>-0.9056114981558453</v>
      </c>
      <c r="T166" s="11">
        <f t="shared" si="40"/>
        <v>-0.30491969634876948</v>
      </c>
      <c r="U166" s="11">
        <f>'OddsRatio_working_3-way'!S166-'OddsRatio_working_3-way'!R166^2/3</f>
        <v>-0.9056114981558453</v>
      </c>
      <c r="V166" s="11">
        <f>'OddsRatio_working_3-way'!S166*'OddsRatio_working_3-way'!R166/3-2*'OddsRatio_working_3-way'!R166^3/27-'OddsRatio_working_3-way'!T166</f>
        <v>0.30491969634876948</v>
      </c>
      <c r="W166" s="11">
        <f>'OddsRatio_working_3-way'!V166^2+4*'OddsRatio_working_3-way'!U166^3/27</f>
        <v>-1.7056739857072942E-2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0.1658559322714285</v>
      </c>
      <c r="Y166" s="11">
        <f>IF('OddsRatio_working_3-way'!W166&gt;=0,IF('OddsRatio_working_3-way'!V166+SQRT('OddsRatio_working_3-way'!W166)&gt;0,0,PI()),ACOS('OddsRatio_working_3-way'!V166/(2*'OddsRatio_working_3-way'!X166)))</f>
        <v>0.40467450341751654</v>
      </c>
      <c r="Z166" s="11">
        <f>'OddsRatio_working_3-way'!X166^(1/3)*COS('OddsRatio_working_3-way'!Y166/3)</f>
        <v>0.54443639050549297</v>
      </c>
      <c r="AA166" s="11">
        <f>'OddsRatio_working_3-way'!X166^(1/3)*COS(('OddsRatio_working_3-way'!Y166+2*PI())/3)</f>
        <v>-0.33620754639005757</v>
      </c>
      <c r="AB166" s="11">
        <f>'OddsRatio_working_3-way'!X166^(1/3)*COS(('OddsRatio_working_3-way'!Y166+4*PI())/3)</f>
        <v>-0.20822884411543555</v>
      </c>
      <c r="AC166" s="11">
        <f>'OddsRatio_working_3-way'!X166^(1/3)*SIN('OddsRatio_working_3-way'!Y166/3)</f>
        <v>7.3888538208792029E-2</v>
      </c>
      <c r="AD166" s="11">
        <f>'OddsRatio_working_3-way'!X166^(1/3)*SIN(('OddsRatio_working_3-way'!Y166+2*PI())/3)</f>
        <v>0.43455147581806586</v>
      </c>
      <c r="AE166" s="11">
        <f>'OddsRatio_working_3-way'!X166^(1/3)*SIN(('OddsRatio_working_3-way'!Y166+4*PI())/3)</f>
        <v>-0.5084400140268579</v>
      </c>
      <c r="AF166" s="11">
        <f>-'OddsRatio_working_3-way'!U166/(3*'OddsRatio_working_3-way'!X166^(1/3))*COS(('OddsRatio_working_3-way'!Y166)/3)</f>
        <v>0.54443639050549286</v>
      </c>
      <c r="AG166" s="11">
        <f>-'OddsRatio_working_3-way'!U166/(3*'OddsRatio_working_3-way'!X166^(1/3))*COS(('OddsRatio_working_3-way'!Y166+2*PI())/3)</f>
        <v>-0.33620754639005751</v>
      </c>
      <c r="AH166" s="11">
        <f>-'OddsRatio_working_3-way'!U166/(3*'OddsRatio_working_3-way'!X166^(1/3))*COS(('OddsRatio_working_3-way'!Y166+4*PI())/3)</f>
        <v>-0.20822884411543552</v>
      </c>
      <c r="AI166" s="11">
        <f>'OddsRatio_working_3-way'!U166/(3*'OddsRatio_working_3-way'!X166^(1/3))*SIN(('OddsRatio_working_3-way'!Y166)/3)</f>
        <v>-7.3888538208792001E-2</v>
      </c>
      <c r="AJ166" s="11">
        <f>'OddsRatio_working_3-way'!U166/(3*'OddsRatio_working_3-way'!X166^(1/3))*SIN(('OddsRatio_working_3-way'!Y166+2*PI())/3)</f>
        <v>-0.4345514758180658</v>
      </c>
      <c r="AK166" s="11">
        <f>'OddsRatio_working_3-way'!U166/(3*'OddsRatio_working_3-way'!X166^(1/3))*SIN(('OddsRatio_working_3-way'!Y166+4*PI())/3)</f>
        <v>0.50844001402685779</v>
      </c>
      <c r="AL166" s="11">
        <f>'OddsRatio_working_3-way'!Z166+'OddsRatio_working_3-way'!AF166</f>
        <v>1.0888727810109859</v>
      </c>
      <c r="AM166" s="11">
        <f>'OddsRatio_working_3-way'!AA166+'OddsRatio_working_3-way'!AG166</f>
        <v>-0.67241509278011513</v>
      </c>
      <c r="AN166" s="11">
        <f>'OddsRatio_working_3-way'!AB166+'OddsRatio_working_3-way'!AH166</f>
        <v>-0.41645768823087104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1.0888727810109859</v>
      </c>
      <c r="AS166" s="11">
        <f>IF(('OddsRatio_working_3-way'!X166=0),IF(Q166&gt;0,-Q166^(1/3),(-Q166)^(1/3)),'OddsRatio_working_3-way'!AM166-'OddsRatio_working_3-way'!R166/3)</f>
        <v>-0.67241509278011513</v>
      </c>
      <c r="AT166" s="11">
        <f>IF(('OddsRatio_working_3-way'!X166=0),IF(Q166&gt;0,-Q166^(1/3),(-Q166)^(1/3)),'OddsRatio_working_3-way'!AN166-'OddsRatio_working_3-way'!R166/3)</f>
        <v>-0.41645768823087104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9">
        <f t="shared" si="28"/>
        <v>0.53872162639598453</v>
      </c>
      <c r="E167" s="9">
        <f t="shared" si="29"/>
        <v>0.24510612855420469</v>
      </c>
      <c r="F167" s="9">
        <f t="shared" si="30"/>
        <v>0.21617224504981089</v>
      </c>
      <c r="G167" s="9">
        <f t="shared" si="31"/>
        <v>1.0921508319430755</v>
      </c>
      <c r="H167" s="9">
        <f t="shared" si="32"/>
        <v>1.8562462522433714</v>
      </c>
      <c r="I167" s="9">
        <f t="shared" si="33"/>
        <v>4.0798653460794725</v>
      </c>
      <c r="J167" s="9">
        <f t="shared" si="34"/>
        <v>4.6259407620510107</v>
      </c>
      <c r="K167" s="11">
        <f t="shared" si="35"/>
        <v>0.5605381165919282</v>
      </c>
      <c r="L167" s="11">
        <f t="shared" si="36"/>
        <v>0.26178010471204188</v>
      </c>
      <c r="M167" s="11">
        <f t="shared" si="37"/>
        <v>0.23148148148148145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-0.24932239778576037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0.23518796776726481</v>
      </c>
      <c r="Q167" s="11">
        <f>2*'OddsRatio_working_3-way'!K167*'OddsRatio_working_3-way'!L167*'OddsRatio_working_3-way'!M167</f>
        <v>6.793413280394707E-2</v>
      </c>
      <c r="R167" s="11">
        <f t="shared" si="38"/>
        <v>0</v>
      </c>
      <c r="S167" s="11">
        <f t="shared" si="39"/>
        <v>-0.94330862311599817</v>
      </c>
      <c r="T167" s="11">
        <f t="shared" si="40"/>
        <v>-0.27247505000462102</v>
      </c>
      <c r="U167" s="11">
        <f>'OddsRatio_working_3-way'!S167-'OddsRatio_working_3-way'!R167^2/3</f>
        <v>-0.94330862311599817</v>
      </c>
      <c r="V167" s="11">
        <f>'OddsRatio_working_3-way'!S167*'OddsRatio_working_3-way'!R167/3-2*'OddsRatio_working_3-way'!R167^3/27-'OddsRatio_working_3-way'!T167</f>
        <v>0.27247505000462102</v>
      </c>
      <c r="W167" s="11">
        <f>'OddsRatio_working_3-way'!V167^2+4*'OddsRatio_working_3-way'!U167^3/27</f>
        <v>-5.011074044030768E-2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0.17631888250789279</v>
      </c>
      <c r="Y167" s="11">
        <f>IF('OddsRatio_working_3-way'!W167&gt;=0,IF('OddsRatio_working_3-way'!V167+SQRT('OddsRatio_working_3-way'!W167)&gt;0,0,PI()),ACOS('OddsRatio_working_3-way'!V167/(2*'OddsRatio_working_3-way'!X167)))</f>
        <v>0.68774903066950122</v>
      </c>
      <c r="Z167" s="11">
        <f>'OddsRatio_working_3-way'!X167^(1/3)*COS('OddsRatio_working_3-way'!Y167/3)</f>
        <v>0.54607541597153786</v>
      </c>
      <c r="AA167" s="11">
        <f>'OddsRatio_working_3-way'!X167^(1/3)*COS(('OddsRatio_working_3-way'!Y167+2*PI())/3)</f>
        <v>-0.3833934320449835</v>
      </c>
      <c r="AB167" s="11">
        <f>'OddsRatio_working_3-way'!X167^(1/3)*COS(('OddsRatio_working_3-way'!Y167+4*PI())/3)</f>
        <v>-0.16268198392655428</v>
      </c>
      <c r="AC167" s="11">
        <f>'OddsRatio_working_3-way'!X167^(1/3)*SIN('OddsRatio_working_3-way'!Y167/3)</f>
        <v>0.12742781398440725</v>
      </c>
      <c r="AD167" s="11">
        <f>'OddsRatio_working_3-way'!X167^(1/3)*SIN(('OddsRatio_working_3-way'!Y167+2*PI())/3)</f>
        <v>0.40920127562130276</v>
      </c>
      <c r="AE167" s="11">
        <f>'OddsRatio_working_3-way'!X167^(1/3)*SIN(('OddsRatio_working_3-way'!Y167+4*PI())/3)</f>
        <v>-0.53662908960570999</v>
      </c>
      <c r="AF167" s="11">
        <f>-'OddsRatio_working_3-way'!U167/(3*'OddsRatio_working_3-way'!X167^(1/3))*COS(('OddsRatio_working_3-way'!Y167)/3)</f>
        <v>0.54607541597153775</v>
      </c>
      <c r="AG167" s="11">
        <f>-'OddsRatio_working_3-way'!U167/(3*'OddsRatio_working_3-way'!X167^(1/3))*COS(('OddsRatio_working_3-way'!Y167+2*PI())/3)</f>
        <v>-0.38339343204498338</v>
      </c>
      <c r="AH167" s="11">
        <f>-'OddsRatio_working_3-way'!U167/(3*'OddsRatio_working_3-way'!X167^(1/3))*COS(('OddsRatio_working_3-way'!Y167+4*PI())/3)</f>
        <v>-0.16268198392655425</v>
      </c>
      <c r="AI167" s="11">
        <f>'OddsRatio_working_3-way'!U167/(3*'OddsRatio_working_3-way'!X167^(1/3))*SIN(('OddsRatio_working_3-way'!Y167)/3)</f>
        <v>-0.12742781398440722</v>
      </c>
      <c r="AJ167" s="11">
        <f>'OddsRatio_working_3-way'!U167/(3*'OddsRatio_working_3-way'!X167^(1/3))*SIN(('OddsRatio_working_3-way'!Y167+2*PI())/3)</f>
        <v>-0.40920127562130271</v>
      </c>
      <c r="AK167" s="11">
        <f>'OddsRatio_working_3-way'!U167/(3*'OddsRatio_working_3-way'!X167^(1/3))*SIN(('OddsRatio_working_3-way'!Y167+4*PI())/3)</f>
        <v>0.53662908960570987</v>
      </c>
      <c r="AL167" s="11">
        <f>'OddsRatio_working_3-way'!Z167+'OddsRatio_working_3-way'!AF167</f>
        <v>1.0921508319430755</v>
      </c>
      <c r="AM167" s="11">
        <f>'OddsRatio_working_3-way'!AA167+'OddsRatio_working_3-way'!AG167</f>
        <v>-0.76678686408996688</v>
      </c>
      <c r="AN167" s="11">
        <f>'OddsRatio_working_3-way'!AB167+'OddsRatio_working_3-way'!AH167</f>
        <v>-0.3253639678531085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1.0921508319430755</v>
      </c>
      <c r="AS167" s="11">
        <f>IF(('OddsRatio_working_3-way'!X167=0),IF(Q167&gt;0,-Q167^(1/3),(-Q167)^(1/3)),'OddsRatio_working_3-way'!AM167-'OddsRatio_working_3-way'!R167/3)</f>
        <v>-0.76678686408996688</v>
      </c>
      <c r="AT167" s="11">
        <f>IF(('OddsRatio_working_3-way'!X167=0),IF(Q167&gt;0,-Q167^(1/3),(-Q167)^(1/3)),'OddsRatio_working_3-way'!AN167-'OddsRatio_working_3-way'!R167/3)</f>
        <v>-0.3253639678531085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2.6880000000000002</v>
      </c>
      <c r="B168" s="4">
        <f>IF('True_Odds_Calculator_3-way'!B169="","",'True_Odds_Calculator_3-way'!B169)</f>
        <v>3.25</v>
      </c>
      <c r="C168" s="4">
        <f>IF('True_Odds_Calculator_3-way'!C169="","",'True_Odds_Calculator_3-way'!C169)</f>
        <v>2.6749999999999998</v>
      </c>
      <c r="D168" s="9">
        <f t="shared" si="28"/>
        <v>0.35361814773381633</v>
      </c>
      <c r="E168" s="9">
        <f t="shared" si="29"/>
        <v>0.29099456554860847</v>
      </c>
      <c r="F168" s="9">
        <f t="shared" si="30"/>
        <v>0.35538728671757525</v>
      </c>
      <c r="G168" s="9">
        <f t="shared" si="31"/>
        <v>1.0828845749361711</v>
      </c>
      <c r="H168" s="9">
        <f t="shared" si="32"/>
        <v>2.8279091624922579</v>
      </c>
      <c r="I168" s="9">
        <f t="shared" si="33"/>
        <v>3.436490293606385</v>
      </c>
      <c r="J168" s="9">
        <f t="shared" si="34"/>
        <v>2.8138316630180857</v>
      </c>
      <c r="K168" s="11">
        <f t="shared" si="35"/>
        <v>0.37202380952380948</v>
      </c>
      <c r="L168" s="11">
        <f t="shared" si="36"/>
        <v>0.30769230769230771</v>
      </c>
      <c r="M168" s="11">
        <f t="shared" si="37"/>
        <v>0.37383177570093462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-0.27222835575639326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0.24019205093971455</v>
      </c>
      <c r="Q168" s="11">
        <f>2*'OddsRatio_working_3-way'!K168*'OddsRatio_working_3-way'!L168*'OddsRatio_working_3-way'!M168</f>
        <v>8.5584197733730452E-2</v>
      </c>
      <c r="R168" s="11">
        <f t="shared" si="38"/>
        <v>0</v>
      </c>
      <c r="S168" s="11">
        <f t="shared" si="39"/>
        <v>-0.8823182664874677</v>
      </c>
      <c r="T168" s="11">
        <f t="shared" si="40"/>
        <v>-0.31438384695794319</v>
      </c>
      <c r="U168" s="11">
        <f>'OddsRatio_working_3-way'!S168-'OddsRatio_working_3-way'!R168^2/3</f>
        <v>-0.8823182664874677</v>
      </c>
      <c r="V168" s="11">
        <f>'OddsRatio_working_3-way'!S168*'OddsRatio_working_3-way'!R168/3-2*'OddsRatio_working_3-way'!R168^3/27-'OddsRatio_working_3-way'!T168</f>
        <v>0.31438384695794319</v>
      </c>
      <c r="W168" s="11">
        <f>'OddsRatio_working_3-way'!V168^2+4*'OddsRatio_working_3-way'!U168^3/27</f>
        <v>-2.9216112122179838E-3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0.15949828716971651</v>
      </c>
      <c r="Y168" s="11">
        <f>IF('OddsRatio_working_3-way'!W168&gt;=0,IF('OddsRatio_working_3-way'!V168+SQRT('OddsRatio_working_3-way'!W168)&gt;0,0,PI()),ACOS('OddsRatio_working_3-way'!V168/(2*'OddsRatio_working_3-way'!X168)))</f>
        <v>0.17026508680362862</v>
      </c>
      <c r="Z168" s="11">
        <f>'OddsRatio_working_3-way'!X168^(1/3)*COS('OddsRatio_working_3-way'!Y168/3)</f>
        <v>0.54144228746808554</v>
      </c>
      <c r="AA168" s="11">
        <f>'OddsRatio_working_3-way'!X168^(1/3)*COS(('OddsRatio_working_3-way'!Y168+2*PI())/3)</f>
        <v>-0.29736234543107937</v>
      </c>
      <c r="AB168" s="11">
        <f>'OddsRatio_working_3-way'!X168^(1/3)*COS(('OddsRatio_working_3-way'!Y168+4*PI())/3)</f>
        <v>-0.24407994203700661</v>
      </c>
      <c r="AC168" s="11">
        <f>'OddsRatio_working_3-way'!X168^(1/3)*SIN('OddsRatio_working_3-way'!Y168/3)</f>
        <v>3.0762609942638307E-2</v>
      </c>
      <c r="AD168" s="11">
        <f>'OddsRatio_working_3-way'!X168^(1/3)*SIN(('OddsRatio_working_3-way'!Y168+2*PI())/3)</f>
        <v>0.45352147065919973</v>
      </c>
      <c r="AE168" s="11">
        <f>'OddsRatio_working_3-way'!X168^(1/3)*SIN(('OddsRatio_working_3-way'!Y168+4*PI())/3)</f>
        <v>-0.48428408060183797</v>
      </c>
      <c r="AF168" s="11">
        <f>-'OddsRatio_working_3-way'!U168/(3*'OddsRatio_working_3-way'!X168^(1/3))*COS(('OddsRatio_working_3-way'!Y168)/3)</f>
        <v>0.54144228746808543</v>
      </c>
      <c r="AG168" s="11">
        <f>-'OddsRatio_working_3-way'!U168/(3*'OddsRatio_working_3-way'!X168^(1/3))*COS(('OddsRatio_working_3-way'!Y168+2*PI())/3)</f>
        <v>-0.29736234543107926</v>
      </c>
      <c r="AH168" s="11">
        <f>-'OddsRatio_working_3-way'!U168/(3*'OddsRatio_working_3-way'!X168^(1/3))*COS(('OddsRatio_working_3-way'!Y168+4*PI())/3)</f>
        <v>-0.24407994203700656</v>
      </c>
      <c r="AI168" s="11">
        <f>'OddsRatio_working_3-way'!U168/(3*'OddsRatio_working_3-way'!X168^(1/3))*SIN(('OddsRatio_working_3-way'!Y168)/3)</f>
        <v>-3.0762609942638301E-2</v>
      </c>
      <c r="AJ168" s="11">
        <f>'OddsRatio_working_3-way'!U168/(3*'OddsRatio_working_3-way'!X168^(1/3))*SIN(('OddsRatio_working_3-way'!Y168+2*PI())/3)</f>
        <v>-0.45352147065919968</v>
      </c>
      <c r="AK168" s="11">
        <f>'OddsRatio_working_3-way'!U168/(3*'OddsRatio_working_3-way'!X168^(1/3))*SIN(('OddsRatio_working_3-way'!Y168+4*PI())/3)</f>
        <v>0.48428408060183786</v>
      </c>
      <c r="AL168" s="11">
        <f>'OddsRatio_working_3-way'!Z168+'OddsRatio_working_3-way'!AF168</f>
        <v>1.0828845749361711</v>
      </c>
      <c r="AM168" s="11">
        <f>'OddsRatio_working_3-way'!AA168+'OddsRatio_working_3-way'!AG168</f>
        <v>-0.59472469086215862</v>
      </c>
      <c r="AN168" s="11">
        <f>'OddsRatio_working_3-way'!AB168+'OddsRatio_working_3-way'!AH168</f>
        <v>-0.48815988407401317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1.0828845749361711</v>
      </c>
      <c r="AS168" s="11">
        <f>IF(('OddsRatio_working_3-way'!X168=0),IF(Q168&gt;0,-Q168^(1/3),(-Q168)^(1/3)),'OddsRatio_working_3-way'!AM168-'OddsRatio_working_3-way'!R168/3)</f>
        <v>-0.59472469086215862</v>
      </c>
      <c r="AT168" s="11">
        <f>IF(('OddsRatio_working_3-way'!X168=0),IF(Q168&gt;0,-Q168^(1/3),(-Q168)^(1/3)),'OddsRatio_working_3-way'!AN168-'OddsRatio_working_3-way'!R168/3)</f>
        <v>-0.48815988407401317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9">
        <f t="shared" si="28"/>
        <v>0.36170732303265352</v>
      </c>
      <c r="E169" s="9">
        <f t="shared" si="29"/>
        <v>0.27729434652152696</v>
      </c>
      <c r="F169" s="9">
        <f t="shared" si="30"/>
        <v>0.36099833044581975</v>
      </c>
      <c r="G169" s="9">
        <f t="shared" si="31"/>
        <v>1.0859484132780663</v>
      </c>
      <c r="H169" s="9">
        <f t="shared" si="32"/>
        <v>2.7646661715768577</v>
      </c>
      <c r="I169" s="9">
        <f t="shared" si="33"/>
        <v>3.6062761918673587</v>
      </c>
      <c r="J169" s="9">
        <f t="shared" si="34"/>
        <v>2.7700959136432473</v>
      </c>
      <c r="K169" s="11">
        <f t="shared" si="35"/>
        <v>0.38095238095238093</v>
      </c>
      <c r="L169" s="11">
        <f t="shared" si="36"/>
        <v>0.29411764705882354</v>
      </c>
      <c r="M169" s="11">
        <f t="shared" si="37"/>
        <v>0.38022813688212931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-0.27082467968175883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0.24091765983960126</v>
      </c>
      <c r="Q169" s="11">
        <f>2*'OddsRatio_working_3-way'!K169*'OddsRatio_working_3-way'!L169*'OddsRatio_working_3-way'!M169</f>
        <v>8.5205184735491171E-2</v>
      </c>
      <c r="R169" s="11">
        <f t="shared" si="38"/>
        <v>0</v>
      </c>
      <c r="S169" s="11">
        <f t="shared" si="39"/>
        <v>-0.88957055214723868</v>
      </c>
      <c r="T169" s="11">
        <f t="shared" si="40"/>
        <v>-0.31461381154632673</v>
      </c>
      <c r="U169" s="11">
        <f>'OddsRatio_working_3-way'!S169-'OddsRatio_working_3-way'!R169^2/3</f>
        <v>-0.88957055214723868</v>
      </c>
      <c r="V169" s="11">
        <f>'OddsRatio_working_3-way'!S169*'OddsRatio_working_3-way'!R169/3-2*'OddsRatio_working_3-way'!R169^3/27-'OddsRatio_working_3-way'!T169</f>
        <v>0.31461381154632673</v>
      </c>
      <c r="W169" s="11">
        <f>'OddsRatio_working_3-way'!V169^2+4*'OddsRatio_working_3-way'!U169^3/27</f>
        <v>-5.3068896441821334E-3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0.16146883604885628</v>
      </c>
      <c r="Y169" s="11">
        <f>IF('OddsRatio_working_3-way'!W169&gt;=0,IF('OddsRatio_working_3-way'!V169+SQRT('OddsRatio_working_3-way'!W169)&gt;0,0,PI()),ACOS('OddsRatio_working_3-way'!V169/(2*'OddsRatio_working_3-way'!X169)))</f>
        <v>0.22753872731740166</v>
      </c>
      <c r="Z169" s="11">
        <f>'OddsRatio_working_3-way'!X169^(1/3)*COS('OddsRatio_working_3-way'!Y169/3)</f>
        <v>0.54297420663903317</v>
      </c>
      <c r="AA169" s="11">
        <f>'OddsRatio_working_3-way'!X169^(1/3)*COS(('OddsRatio_working_3-way'!Y169+2*PI())/3)</f>
        <v>-0.30722078813292619</v>
      </c>
      <c r="AB169" s="11">
        <f>'OddsRatio_working_3-way'!X169^(1/3)*COS(('OddsRatio_working_3-way'!Y169+4*PI())/3)</f>
        <v>-0.23575341850610704</v>
      </c>
      <c r="AC169" s="11">
        <f>'OddsRatio_working_3-way'!X169^(1/3)*SIN('OddsRatio_working_3-way'!Y169/3)</f>
        <v>4.1261705092318704E-2</v>
      </c>
      <c r="AD169" s="11">
        <f>'OddsRatio_working_3-way'!X169^(1/3)*SIN(('OddsRatio_working_3-way'!Y169+2*PI())/3)</f>
        <v>0.4495986040029446</v>
      </c>
      <c r="AE169" s="11">
        <f>'OddsRatio_working_3-way'!X169^(1/3)*SIN(('OddsRatio_working_3-way'!Y169+4*PI())/3)</f>
        <v>-0.49086030909526313</v>
      </c>
      <c r="AF169" s="11">
        <f>-'OddsRatio_working_3-way'!U169/(3*'OddsRatio_working_3-way'!X169^(1/3))*COS(('OddsRatio_working_3-way'!Y169)/3)</f>
        <v>0.54297420663903317</v>
      </c>
      <c r="AG169" s="11">
        <f>-'OddsRatio_working_3-way'!U169/(3*'OddsRatio_working_3-way'!X169^(1/3))*COS(('OddsRatio_working_3-way'!Y169+2*PI())/3)</f>
        <v>-0.30722078813292619</v>
      </c>
      <c r="AH169" s="11">
        <f>-'OddsRatio_working_3-way'!U169/(3*'OddsRatio_working_3-way'!X169^(1/3))*COS(('OddsRatio_working_3-way'!Y169+4*PI())/3)</f>
        <v>-0.23575341850610704</v>
      </c>
      <c r="AI169" s="11">
        <f>'OddsRatio_working_3-way'!U169/(3*'OddsRatio_working_3-way'!X169^(1/3))*SIN(('OddsRatio_working_3-way'!Y169)/3)</f>
        <v>-4.1261705092318704E-2</v>
      </c>
      <c r="AJ169" s="11">
        <f>'OddsRatio_working_3-way'!U169/(3*'OddsRatio_working_3-way'!X169^(1/3))*SIN(('OddsRatio_working_3-way'!Y169+2*PI())/3)</f>
        <v>-0.4495986040029446</v>
      </c>
      <c r="AK169" s="11">
        <f>'OddsRatio_working_3-way'!U169/(3*'OddsRatio_working_3-way'!X169^(1/3))*SIN(('OddsRatio_working_3-way'!Y169+4*PI())/3)</f>
        <v>0.49086030909526313</v>
      </c>
      <c r="AL169" s="11">
        <f>'OddsRatio_working_3-way'!Z169+'OddsRatio_working_3-way'!AF169</f>
        <v>1.0859484132780663</v>
      </c>
      <c r="AM169" s="11">
        <f>'OddsRatio_working_3-way'!AA169+'OddsRatio_working_3-way'!AG169</f>
        <v>-0.61444157626585238</v>
      </c>
      <c r="AN169" s="11">
        <f>'OddsRatio_working_3-way'!AB169+'OddsRatio_working_3-way'!AH169</f>
        <v>-0.47150683701221408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1.0859484132780663</v>
      </c>
      <c r="AS169" s="11">
        <f>IF(('OddsRatio_working_3-way'!X169=0),IF(Q169&gt;0,-Q169^(1/3),(-Q169)^(1/3)),'OddsRatio_working_3-way'!AM169-'OddsRatio_working_3-way'!R169/3)</f>
        <v>-0.61444157626585238</v>
      </c>
      <c r="AT169" s="11">
        <f>IF(('OddsRatio_working_3-way'!X169=0),IF(Q169&gt;0,-Q169^(1/3),(-Q169)^(1/3)),'OddsRatio_working_3-way'!AN169-'OddsRatio_working_3-way'!R169/3)</f>
        <v>-0.47150683701221408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9">
        <f t="shared" si="28"/>
        <v>0.43326293914312752</v>
      </c>
      <c r="E170" s="9">
        <f t="shared" si="29"/>
        <v>0.32515390248958259</v>
      </c>
      <c r="F170" s="9">
        <f t="shared" si="30"/>
        <v>0.24158315836729</v>
      </c>
      <c r="G170" s="9">
        <f t="shared" si="31"/>
        <v>1.0900560407530648</v>
      </c>
      <c r="H170" s="9">
        <f t="shared" si="32"/>
        <v>2.308067248903678</v>
      </c>
      <c r="I170" s="9">
        <f t="shared" si="33"/>
        <v>3.0754667015938351</v>
      </c>
      <c r="J170" s="9">
        <f t="shared" si="34"/>
        <v>4.1393613973688268</v>
      </c>
      <c r="K170" s="11">
        <f t="shared" si="35"/>
        <v>0.45454545454545453</v>
      </c>
      <c r="L170" s="11">
        <f t="shared" si="36"/>
        <v>0.34435261707988984</v>
      </c>
      <c r="M170" s="11">
        <f t="shared" si="37"/>
        <v>0.25773195876288663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-0.26545423563400905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0.24140183465394338</v>
      </c>
      <c r="Q170" s="11">
        <f>2*'OddsRatio_working_3-way'!K170*'OddsRatio_working_3-way'!L170*'OddsRatio_working_3-way'!M170</f>
        <v>8.06824313682966E-2</v>
      </c>
      <c r="R170" s="11">
        <f t="shared" si="38"/>
        <v>0</v>
      </c>
      <c r="S170" s="11">
        <f t="shared" si="39"/>
        <v>-0.90939153439153431</v>
      </c>
      <c r="T170" s="11">
        <f t="shared" si="40"/>
        <v>-0.30394102085278557</v>
      </c>
      <c r="U170" s="11">
        <f>'OddsRatio_working_3-way'!S170-'OddsRatio_working_3-way'!R170^2/3</f>
        <v>-0.90939153439153431</v>
      </c>
      <c r="V170" s="11">
        <f>'OddsRatio_working_3-way'!S170*'OddsRatio_working_3-way'!R170/3-2*'OddsRatio_working_3-way'!R170^3/27-'OddsRatio_working_3-way'!T170</f>
        <v>0.30394102085278557</v>
      </c>
      <c r="W170" s="11">
        <f>'OddsRatio_working_3-way'!V170^2+4*'OddsRatio_working_3-way'!U170^3/27</f>
        <v>-1.9036211308536805E-2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0.16689544291679315</v>
      </c>
      <c r="Y170" s="11">
        <f>IF('OddsRatio_working_3-way'!W170&gt;=0,IF('OddsRatio_working_3-way'!V170+SQRT('OddsRatio_working_3-way'!W170)&gt;0,0,PI()),ACOS('OddsRatio_working_3-way'!V170/(2*'OddsRatio_working_3-way'!X170)))</f>
        <v>0.42612775355301835</v>
      </c>
      <c r="Z170" s="11">
        <f>'OddsRatio_working_3-way'!X170^(1/3)*COS('OddsRatio_working_3-way'!Y170/3)</f>
        <v>0.54502802037653242</v>
      </c>
      <c r="AA170" s="11">
        <f>'OddsRatio_working_3-way'!X170^(1/3)*COS(('OddsRatio_working_3-way'!Y170+2*PI())/3)</f>
        <v>-0.34001383501183274</v>
      </c>
      <c r="AB170" s="11">
        <f>'OddsRatio_working_3-way'!X170^(1/3)*COS(('OddsRatio_working_3-way'!Y170+4*PI())/3)</f>
        <v>-0.20501418536469967</v>
      </c>
      <c r="AC170" s="11">
        <f>'OddsRatio_working_3-way'!X170^(1/3)*SIN('OddsRatio_working_3-way'!Y170/3)</f>
        <v>7.7942084064277425E-2</v>
      </c>
      <c r="AD170" s="11">
        <f>'OddsRatio_working_3-way'!X170^(1/3)*SIN(('OddsRatio_working_3-way'!Y170+2*PI())/3)</f>
        <v>0.43303706938828113</v>
      </c>
      <c r="AE170" s="11">
        <f>'OddsRatio_working_3-way'!X170^(1/3)*SIN(('OddsRatio_working_3-way'!Y170+4*PI())/3)</f>
        <v>-0.51097915345255851</v>
      </c>
      <c r="AF170" s="11">
        <f>-'OddsRatio_working_3-way'!U170/(3*'OddsRatio_working_3-way'!X170^(1/3))*COS(('OddsRatio_working_3-way'!Y170)/3)</f>
        <v>0.54502802037653242</v>
      </c>
      <c r="AG170" s="11">
        <f>-'OddsRatio_working_3-way'!U170/(3*'OddsRatio_working_3-way'!X170^(1/3))*COS(('OddsRatio_working_3-way'!Y170+2*PI())/3)</f>
        <v>-0.34001383501183274</v>
      </c>
      <c r="AH170" s="11">
        <f>-'OddsRatio_working_3-way'!U170/(3*'OddsRatio_working_3-way'!X170^(1/3))*COS(('OddsRatio_working_3-way'!Y170+4*PI())/3)</f>
        <v>-0.20501418536469967</v>
      </c>
      <c r="AI170" s="11">
        <f>'OddsRatio_working_3-way'!U170/(3*'OddsRatio_working_3-way'!X170^(1/3))*SIN(('OddsRatio_working_3-way'!Y170)/3)</f>
        <v>-7.7942084064277425E-2</v>
      </c>
      <c r="AJ170" s="11">
        <f>'OddsRatio_working_3-way'!U170/(3*'OddsRatio_working_3-way'!X170^(1/3))*SIN(('OddsRatio_working_3-way'!Y170+2*PI())/3)</f>
        <v>-0.43303706938828113</v>
      </c>
      <c r="AK170" s="11">
        <f>'OddsRatio_working_3-way'!U170/(3*'OddsRatio_working_3-way'!X170^(1/3))*SIN(('OddsRatio_working_3-way'!Y170+4*PI())/3)</f>
        <v>0.51097915345255851</v>
      </c>
      <c r="AL170" s="11">
        <f>'OddsRatio_working_3-way'!Z170+'OddsRatio_working_3-way'!AF170</f>
        <v>1.0900560407530648</v>
      </c>
      <c r="AM170" s="11">
        <f>'OddsRatio_working_3-way'!AA170+'OddsRatio_working_3-way'!AG170</f>
        <v>-0.68002767002366549</v>
      </c>
      <c r="AN170" s="11">
        <f>'OddsRatio_working_3-way'!AB170+'OddsRatio_working_3-way'!AH170</f>
        <v>-0.41002837072939935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1.0900560407530648</v>
      </c>
      <c r="AS170" s="11">
        <f>IF(('OddsRatio_working_3-way'!X170=0),IF(Q170&gt;0,-Q170^(1/3),(-Q170)^(1/3)),'OddsRatio_working_3-way'!AM170-'OddsRatio_working_3-way'!R170/3)</f>
        <v>-0.68002767002366549</v>
      </c>
      <c r="AT170" s="11">
        <f>IF(('OddsRatio_working_3-way'!X170=0),IF(Q170&gt;0,-Q170^(1/3),(-Q170)^(1/3)),'OddsRatio_working_3-way'!AN170-'OddsRatio_working_3-way'!R170/3)</f>
        <v>-0.41002837072939935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9">
        <f t="shared" si="28"/>
        <v>0.49137247381904092</v>
      </c>
      <c r="E171" s="9">
        <f t="shared" si="29"/>
        <v>0.2416605379505006</v>
      </c>
      <c r="F171" s="9">
        <f t="shared" si="30"/>
        <v>0.26696698823045822</v>
      </c>
      <c r="G171" s="9">
        <f t="shared" si="31"/>
        <v>1.0895958249731534</v>
      </c>
      <c r="H171" s="9">
        <f t="shared" si="32"/>
        <v>2.0351160337244956</v>
      </c>
      <c r="I171" s="9">
        <f t="shared" si="33"/>
        <v>4.1380359759226817</v>
      </c>
      <c r="J171" s="9">
        <f t="shared" si="34"/>
        <v>3.7457814789323458</v>
      </c>
      <c r="K171" s="11">
        <f t="shared" si="35"/>
        <v>0.51282051282051289</v>
      </c>
      <c r="L171" s="11">
        <f t="shared" si="36"/>
        <v>0.25773195876288663</v>
      </c>
      <c r="M171" s="11">
        <f t="shared" si="37"/>
        <v>0.28409090909090912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-0.25888544445245454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0.23843210054550262</v>
      </c>
      <c r="Q171" s="11">
        <f>2*'OddsRatio_working_3-way'!K171*'OddsRatio_working_3-way'!L171*'OddsRatio_working_3-way'!M171</f>
        <v>7.5096724581260682E-2</v>
      </c>
      <c r="R171" s="11">
        <f t="shared" si="38"/>
        <v>0</v>
      </c>
      <c r="S171" s="11">
        <f t="shared" si="39"/>
        <v>-0.92099461617005562</v>
      </c>
      <c r="T171" s="11">
        <f t="shared" si="40"/>
        <v>-0.29007704446300969</v>
      </c>
      <c r="U171" s="11">
        <f>'OddsRatio_working_3-way'!S171-'OddsRatio_working_3-way'!R171^2/3</f>
        <v>-0.92099461617005562</v>
      </c>
      <c r="V171" s="11">
        <f>'OddsRatio_working_3-way'!S171*'OddsRatio_working_3-way'!R171/3-2*'OddsRatio_working_3-way'!R171^3/27-'OddsRatio_working_3-way'!T171</f>
        <v>0.29007704446300969</v>
      </c>
      <c r="W171" s="11">
        <f>'OddsRatio_working_3-way'!V171^2+4*'OddsRatio_working_3-way'!U171^3/27</f>
        <v>-3.1591050605116147E-2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0.17009978125317435</v>
      </c>
      <c r="Y171" s="11">
        <f>IF('OddsRatio_working_3-way'!W171&gt;=0,IF('OddsRatio_working_3-way'!V171+SQRT('OddsRatio_working_3-way'!W171)&gt;0,0,PI()),ACOS('OddsRatio_working_3-way'!V171/(2*'OddsRatio_working_3-way'!X171)))</f>
        <v>0.54972676630916695</v>
      </c>
      <c r="Z171" s="11">
        <f>'OddsRatio_working_3-way'!X171^(1/3)*COS('OddsRatio_working_3-way'!Y171/3)</f>
        <v>0.54479791248657661</v>
      </c>
      <c r="AA171" s="11">
        <f>'OddsRatio_working_3-way'!X171^(1/3)*COS(('OddsRatio_working_3-way'!Y171+2*PI())/3)</f>
        <v>-0.35983510411826752</v>
      </c>
      <c r="AB171" s="11">
        <f>'OddsRatio_working_3-way'!X171^(1/3)*COS(('OddsRatio_working_3-way'!Y171+4*PI())/3)</f>
        <v>-0.18496280836830917</v>
      </c>
      <c r="AC171" s="11">
        <f>'OddsRatio_working_3-way'!X171^(1/3)*SIN('OddsRatio_working_3-way'!Y171/3)</f>
        <v>0.10096256702504632</v>
      </c>
      <c r="AD171" s="11">
        <f>'OddsRatio_working_3-way'!X171^(1/3)*SIN(('OddsRatio_working_3-way'!Y171+2*PI())/3)</f>
        <v>0.42132754862958355</v>
      </c>
      <c r="AE171" s="11">
        <f>'OddsRatio_working_3-way'!X171^(1/3)*SIN(('OddsRatio_working_3-way'!Y171+4*PI())/3)</f>
        <v>-0.52229011565462979</v>
      </c>
      <c r="AF171" s="11">
        <f>-'OddsRatio_working_3-way'!U171/(3*'OddsRatio_working_3-way'!X171^(1/3))*COS(('OddsRatio_working_3-way'!Y171)/3)</f>
        <v>0.54479791248657672</v>
      </c>
      <c r="AG171" s="11">
        <f>-'OddsRatio_working_3-way'!U171/(3*'OddsRatio_working_3-way'!X171^(1/3))*COS(('OddsRatio_working_3-way'!Y171+2*PI())/3)</f>
        <v>-0.35983510411826758</v>
      </c>
      <c r="AH171" s="11">
        <f>-'OddsRatio_working_3-way'!U171/(3*'OddsRatio_working_3-way'!X171^(1/3))*COS(('OddsRatio_working_3-way'!Y171+4*PI())/3)</f>
        <v>-0.18496280836830922</v>
      </c>
      <c r="AI171" s="11">
        <f>'OddsRatio_working_3-way'!U171/(3*'OddsRatio_working_3-way'!X171^(1/3))*SIN(('OddsRatio_working_3-way'!Y171)/3)</f>
        <v>-0.10096256702504633</v>
      </c>
      <c r="AJ171" s="11">
        <f>'OddsRatio_working_3-way'!U171/(3*'OddsRatio_working_3-way'!X171^(1/3))*SIN(('OddsRatio_working_3-way'!Y171+2*PI())/3)</f>
        <v>-0.4213275486295836</v>
      </c>
      <c r="AK171" s="11">
        <f>'OddsRatio_working_3-way'!U171/(3*'OddsRatio_working_3-way'!X171^(1/3))*SIN(('OddsRatio_working_3-way'!Y171+4*PI())/3)</f>
        <v>0.52229011565462991</v>
      </c>
      <c r="AL171" s="11">
        <f>'OddsRatio_working_3-way'!Z171+'OddsRatio_working_3-way'!AF171</f>
        <v>1.0895958249731534</v>
      </c>
      <c r="AM171" s="11">
        <f>'OddsRatio_working_3-way'!AA171+'OddsRatio_working_3-way'!AG171</f>
        <v>-0.71967020823653516</v>
      </c>
      <c r="AN171" s="11">
        <f>'OddsRatio_working_3-way'!AB171+'OddsRatio_working_3-way'!AH171</f>
        <v>-0.36992561673661839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1.0895958249731534</v>
      </c>
      <c r="AS171" s="11">
        <f>IF(('OddsRatio_working_3-way'!X171=0),IF(Q171&gt;0,-Q171^(1/3),(-Q171)^(1/3)),'OddsRatio_working_3-way'!AM171-'OddsRatio_working_3-way'!R171/3)</f>
        <v>-0.71967020823653516</v>
      </c>
      <c r="AT171" s="11">
        <f>IF(('OddsRatio_working_3-way'!X171=0),IF(Q171&gt;0,-Q171^(1/3),(-Q171)^(1/3)),'OddsRatio_working_3-way'!AN171-'OddsRatio_working_3-way'!R171/3)</f>
        <v>-0.36992561673661839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1.8879999999999999</v>
      </c>
      <c r="B172" s="4">
        <f>IF('True_Odds_Calculator_3-way'!B173="","",'True_Odds_Calculator_3-way'!B173)</f>
        <v>3.3</v>
      </c>
      <c r="C172" s="4">
        <f>IF('True_Odds_Calculator_3-way'!C173="","",'True_Odds_Calculator_3-way'!C173)</f>
        <v>4.54</v>
      </c>
      <c r="D172" s="9">
        <f t="shared" si="28"/>
        <v>0.50850888199116073</v>
      </c>
      <c r="E172" s="9">
        <f t="shared" si="29"/>
        <v>0.28543618068375415</v>
      </c>
      <c r="F172" s="9">
        <f t="shared" si="30"/>
        <v>0.20605493732508523</v>
      </c>
      <c r="G172" s="9">
        <f t="shared" si="31"/>
        <v>1.0884391764828876</v>
      </c>
      <c r="H172" s="9">
        <f t="shared" si="32"/>
        <v>1.9665339887168043</v>
      </c>
      <c r="I172" s="9">
        <f t="shared" si="33"/>
        <v>3.5034101059106413</v>
      </c>
      <c r="J172" s="9">
        <f t="shared" si="34"/>
        <v>4.8530746847494228</v>
      </c>
      <c r="K172" s="11">
        <f t="shared" si="35"/>
        <v>0.52966101694915257</v>
      </c>
      <c r="L172" s="11">
        <f t="shared" si="36"/>
        <v>0.30303030303030304</v>
      </c>
      <c r="M172" s="11">
        <f t="shared" si="37"/>
        <v>0.22026431718061673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-0.25560672807368845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0.23785604872739946</v>
      </c>
      <c r="Q172" s="11">
        <f>2*'OddsRatio_working_3-way'!K172*'OddsRatio_working_3-way'!L172*'OddsRatio_working_3-way'!M172</f>
        <v>7.0706316506361305E-2</v>
      </c>
      <c r="R172" s="11">
        <f t="shared" si="38"/>
        <v>0</v>
      </c>
      <c r="S172" s="11">
        <f t="shared" si="39"/>
        <v>-0.93055472569105591</v>
      </c>
      <c r="T172" s="11">
        <f t="shared" si="40"/>
        <v>-0.27662149990816165</v>
      </c>
      <c r="U172" s="11">
        <f>'OddsRatio_working_3-way'!S172-'OddsRatio_working_3-way'!R172^2/3</f>
        <v>-0.93055472569105591</v>
      </c>
      <c r="V172" s="11">
        <f>'OddsRatio_working_3-way'!S172*'OddsRatio_working_3-way'!R172/3-2*'OddsRatio_working_3-way'!R172^3/27-'OddsRatio_working_3-way'!T172</f>
        <v>0.27662149990816165</v>
      </c>
      <c r="W172" s="11">
        <f>'OddsRatio_working_3-way'!V172^2+4*'OddsRatio_working_3-way'!U172^3/27</f>
        <v>-4.2857909560667942E-2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0.17275514737056968</v>
      </c>
      <c r="Y172" s="11">
        <f>IF('OddsRatio_working_3-way'!W172&gt;=0,IF('OddsRatio_working_3-way'!V172+SQRT('OddsRatio_working_3-way'!W172)&gt;0,0,PI()),ACOS('OddsRatio_working_3-way'!V172/(2*'OddsRatio_working_3-way'!X172)))</f>
        <v>0.64247166230314134</v>
      </c>
      <c r="Z172" s="11">
        <f>'OddsRatio_working_3-way'!X172^(1/3)*COS('OddsRatio_working_3-way'!Y172/3)</f>
        <v>0.5442195882414439</v>
      </c>
      <c r="AA172" s="11">
        <f>'OddsRatio_working_3-way'!X172^(1/3)*COS(('OddsRatio_working_3-way'!Y172+2*PI())/3)</f>
        <v>-0.37461570250408749</v>
      </c>
      <c r="AB172" s="11">
        <f>'OddsRatio_working_3-way'!X172^(1/3)*COS(('OddsRatio_working_3-way'!Y172+4*PI())/3)</f>
        <v>-0.16960388573735682</v>
      </c>
      <c r="AC172" s="11">
        <f>'OddsRatio_working_3-way'!X172^(1/3)*SIN('OddsRatio_working_3-way'!Y172/3)</f>
        <v>0.11836362759732637</v>
      </c>
      <c r="AD172" s="11">
        <f>'OddsRatio_working_3-way'!X172^(1/3)*SIN(('OddsRatio_working_3-way'!Y172+2*PI())/3)</f>
        <v>0.41212617485553421</v>
      </c>
      <c r="AE172" s="11">
        <f>'OddsRatio_working_3-way'!X172^(1/3)*SIN(('OddsRatio_working_3-way'!Y172+4*PI())/3)</f>
        <v>-0.53048980245286048</v>
      </c>
      <c r="AF172" s="11">
        <f>-'OddsRatio_working_3-way'!U172/(3*'OddsRatio_working_3-way'!X172^(1/3))*COS(('OddsRatio_working_3-way'!Y172)/3)</f>
        <v>0.54421958824144379</v>
      </c>
      <c r="AG172" s="11">
        <f>-'OddsRatio_working_3-way'!U172/(3*'OddsRatio_working_3-way'!X172^(1/3))*COS(('OddsRatio_working_3-way'!Y172+2*PI())/3)</f>
        <v>-0.37461570250408738</v>
      </c>
      <c r="AH172" s="11">
        <f>-'OddsRatio_working_3-way'!U172/(3*'OddsRatio_working_3-way'!X172^(1/3))*COS(('OddsRatio_working_3-way'!Y172+4*PI())/3)</f>
        <v>-0.16960388573735677</v>
      </c>
      <c r="AI172" s="11">
        <f>'OddsRatio_working_3-way'!U172/(3*'OddsRatio_working_3-way'!X172^(1/3))*SIN(('OddsRatio_working_3-way'!Y172)/3)</f>
        <v>-0.11836362759732634</v>
      </c>
      <c r="AJ172" s="11">
        <f>'OddsRatio_working_3-way'!U172/(3*'OddsRatio_working_3-way'!X172^(1/3))*SIN(('OddsRatio_working_3-way'!Y172+2*PI())/3)</f>
        <v>-0.41212617485553416</v>
      </c>
      <c r="AK172" s="11">
        <f>'OddsRatio_working_3-way'!U172/(3*'OddsRatio_working_3-way'!X172^(1/3))*SIN(('OddsRatio_working_3-way'!Y172+4*PI())/3)</f>
        <v>0.53048980245286048</v>
      </c>
      <c r="AL172" s="11">
        <f>'OddsRatio_working_3-way'!Z172+'OddsRatio_working_3-way'!AF172</f>
        <v>1.0884391764828876</v>
      </c>
      <c r="AM172" s="11">
        <f>'OddsRatio_working_3-way'!AA172+'OddsRatio_working_3-way'!AG172</f>
        <v>-0.74923140500817487</v>
      </c>
      <c r="AN172" s="11">
        <f>'OddsRatio_working_3-way'!AB172+'OddsRatio_working_3-way'!AH172</f>
        <v>-0.33920777147471359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1.0884391764828876</v>
      </c>
      <c r="AS172" s="11">
        <f>IF(('OddsRatio_working_3-way'!X172=0),IF(Q172&gt;0,-Q172^(1/3),(-Q172)^(1/3)),'OddsRatio_working_3-way'!AM172-'OddsRatio_working_3-way'!R172/3)</f>
        <v>-0.74923140500817487</v>
      </c>
      <c r="AT172" s="11">
        <f>IF(('OddsRatio_working_3-way'!X172=0),IF(Q172&gt;0,-Q172^(1/3),(-Q172)^(1/3)),'OddsRatio_working_3-way'!AN172-'OddsRatio_working_3-way'!R172/3)</f>
        <v>-0.33920777147471359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3.1680000000000001</v>
      </c>
      <c r="B173" s="4">
        <f>IF('True_Odds_Calculator_3-way'!B174="","",'True_Odds_Calculator_3-way'!B174)</f>
        <v>2.88</v>
      </c>
      <c r="C173" s="4">
        <f>IF('True_Odds_Calculator_3-way'!C174="","",'True_Odds_Calculator_3-way'!C174)</f>
        <v>2.57</v>
      </c>
      <c r="D173" s="9">
        <f t="shared" si="28"/>
        <v>0.29919748564117982</v>
      </c>
      <c r="E173" s="9">
        <f t="shared" si="29"/>
        <v>0.32991069934662526</v>
      </c>
      <c r="F173" s="9">
        <f t="shared" si="30"/>
        <v>0.37089181501219476</v>
      </c>
      <c r="G173" s="9">
        <f t="shared" si="31"/>
        <v>1.080384721613576</v>
      </c>
      <c r="H173" s="9">
        <f t="shared" si="32"/>
        <v>3.3422740764582342</v>
      </c>
      <c r="I173" s="9">
        <f t="shared" si="33"/>
        <v>3.0311232766335237</v>
      </c>
      <c r="J173" s="9">
        <f t="shared" si="34"/>
        <v>2.6962040129333142</v>
      </c>
      <c r="K173" s="11">
        <f t="shared" si="35"/>
        <v>0.31565656565656564</v>
      </c>
      <c r="L173" s="11">
        <f t="shared" si="36"/>
        <v>0.34722222222222221</v>
      </c>
      <c r="M173" s="11">
        <f t="shared" si="37"/>
        <v>0.38910505836575876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-0.27290154572093617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0.23959124862983486</v>
      </c>
      <c r="Q173" s="11">
        <f>2*'OddsRatio_working_3-way'!K173*'OddsRatio_working_3-way'!L173*'OddsRatio_working_3-way'!M173</f>
        <v>8.529414333564786E-2</v>
      </c>
      <c r="R173" s="11">
        <f t="shared" si="38"/>
        <v>0</v>
      </c>
      <c r="S173" s="11">
        <f t="shared" si="39"/>
        <v>-0.87794024030496409</v>
      </c>
      <c r="T173" s="11">
        <f t="shared" si="40"/>
        <v>-0.31254547536666571</v>
      </c>
      <c r="U173" s="11">
        <f>'OddsRatio_working_3-way'!S173-'OddsRatio_working_3-way'!R173^2/3</f>
        <v>-0.87794024030496409</v>
      </c>
      <c r="V173" s="11">
        <f>'OddsRatio_working_3-way'!S173*'OddsRatio_working_3-way'!R173/3-2*'OddsRatio_working_3-way'!R173^3/27-'OddsRatio_working_3-way'!T173</f>
        <v>0.31254547536666571</v>
      </c>
      <c r="W173" s="11">
        <f>'OddsRatio_working_3-way'!V173^2+4*'OddsRatio_working_3-way'!U173^3/27</f>
        <v>-2.5668751653270122E-3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0.15831262531578305</v>
      </c>
      <c r="Y173" s="11">
        <f>IF('OddsRatio_working_3-way'!W173&gt;=0,IF('OddsRatio_working_3-way'!V173+SQRT('OddsRatio_working_3-way'!W173)&gt;0,0,PI()),ACOS('OddsRatio_working_3-way'!V173/(2*'OddsRatio_working_3-way'!X173)))</f>
        <v>0.16070440485464799</v>
      </c>
      <c r="Z173" s="11">
        <f>'OddsRatio_working_3-way'!X173^(1/3)*COS('OddsRatio_working_3-way'!Y173/3)</f>
        <v>0.54019236080678801</v>
      </c>
      <c r="AA173" s="11">
        <f>'OddsRatio_working_3-way'!X173^(1/3)*COS(('OddsRatio_working_3-way'!Y173+2*PI())/3)</f>
        <v>-0.29518043982504738</v>
      </c>
      <c r="AB173" s="11">
        <f>'OddsRatio_working_3-way'!X173^(1/3)*COS(('OddsRatio_working_3-way'!Y173+4*PI())/3)</f>
        <v>-0.24501192098174066</v>
      </c>
      <c r="AC173" s="11">
        <f>'OddsRatio_working_3-way'!X173^(1/3)*SIN('OddsRatio_working_3-way'!Y173/3)</f>
        <v>2.8964807859027896E-2</v>
      </c>
      <c r="AD173" s="11">
        <f>'OddsRatio_working_3-way'!X173^(1/3)*SIN(('OddsRatio_working_3-way'!Y173+2*PI())/3)</f>
        <v>0.45333790345945374</v>
      </c>
      <c r="AE173" s="11">
        <f>'OddsRatio_working_3-way'!X173^(1/3)*SIN(('OddsRatio_working_3-way'!Y173+4*PI())/3)</f>
        <v>-0.48230271131848163</v>
      </c>
      <c r="AF173" s="11">
        <f>-'OddsRatio_working_3-way'!U173/(3*'OddsRatio_working_3-way'!X173^(1/3))*COS(('OddsRatio_working_3-way'!Y173)/3)</f>
        <v>0.5401923608067879</v>
      </c>
      <c r="AG173" s="11">
        <f>-'OddsRatio_working_3-way'!U173/(3*'OddsRatio_working_3-way'!X173^(1/3))*COS(('OddsRatio_working_3-way'!Y173+2*PI())/3)</f>
        <v>-0.29518043982504732</v>
      </c>
      <c r="AH173" s="11">
        <f>-'OddsRatio_working_3-way'!U173/(3*'OddsRatio_working_3-way'!X173^(1/3))*COS(('OddsRatio_working_3-way'!Y173+4*PI())/3)</f>
        <v>-0.24501192098174063</v>
      </c>
      <c r="AI173" s="11">
        <f>'OddsRatio_working_3-way'!U173/(3*'OddsRatio_working_3-way'!X173^(1/3))*SIN(('OddsRatio_working_3-way'!Y173)/3)</f>
        <v>-2.8964807859027889E-2</v>
      </c>
      <c r="AJ173" s="11">
        <f>'OddsRatio_working_3-way'!U173/(3*'OddsRatio_working_3-way'!X173^(1/3))*SIN(('OddsRatio_working_3-way'!Y173+2*PI())/3)</f>
        <v>-0.45333790345945363</v>
      </c>
      <c r="AK173" s="11">
        <f>'OddsRatio_working_3-way'!U173/(3*'OddsRatio_working_3-way'!X173^(1/3))*SIN(('OddsRatio_working_3-way'!Y173+4*PI())/3)</f>
        <v>0.48230271131848157</v>
      </c>
      <c r="AL173" s="11">
        <f>'OddsRatio_working_3-way'!Z173+'OddsRatio_working_3-way'!AF173</f>
        <v>1.080384721613576</v>
      </c>
      <c r="AM173" s="11">
        <f>'OddsRatio_working_3-way'!AA173+'OddsRatio_working_3-way'!AG173</f>
        <v>-0.59036087965009476</v>
      </c>
      <c r="AN173" s="11">
        <f>'OddsRatio_working_3-way'!AB173+'OddsRatio_working_3-way'!AH173</f>
        <v>-0.49002384196348125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1.080384721613576</v>
      </c>
      <c r="AS173" s="11">
        <f>IF(('OddsRatio_working_3-way'!X173=0),IF(Q173&gt;0,-Q173^(1/3),(-Q173)^(1/3)),'OddsRatio_working_3-way'!AM173-'OddsRatio_working_3-way'!R173/3)</f>
        <v>-0.59036087965009476</v>
      </c>
      <c r="AT173" s="11">
        <f>IF(('OddsRatio_working_3-way'!X173=0),IF(Q173&gt;0,-Q173^(1/3),(-Q173)^(1/3)),'OddsRatio_working_3-way'!AN173-'OddsRatio_working_3-way'!R173/3)</f>
        <v>-0.49002384196348125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1.53</v>
      </c>
      <c r="B174" s="4">
        <f>IF('True_Odds_Calculator_3-way'!B175="","",'True_Odds_Calculator_3-way'!B175)</f>
        <v>4.18</v>
      </c>
      <c r="C174" s="4">
        <f>IF('True_Odds_Calculator_3-way'!C175="","",'True_Odds_Calculator_3-way'!C175)</f>
        <v>5.55</v>
      </c>
      <c r="D174" s="9">
        <f t="shared" si="28"/>
        <v>0.62284151214596573</v>
      </c>
      <c r="E174" s="9">
        <f t="shared" si="29"/>
        <v>0.21583032226097495</v>
      </c>
      <c r="F174" s="9">
        <f t="shared" si="30"/>
        <v>0.16132816559305918</v>
      </c>
      <c r="G174" s="9">
        <f t="shared" si="31"/>
        <v>1.142537506775988</v>
      </c>
      <c r="H174" s="9">
        <f t="shared" si="32"/>
        <v>1.6055448785912738</v>
      </c>
      <c r="I174" s="9">
        <f t="shared" si="33"/>
        <v>4.6332692715476407</v>
      </c>
      <c r="J174" s="9">
        <f t="shared" si="34"/>
        <v>6.1985456558307446</v>
      </c>
      <c r="K174" s="11">
        <f t="shared" si="35"/>
        <v>0.65359477124183007</v>
      </c>
      <c r="L174" s="11">
        <f t="shared" si="36"/>
        <v>0.23923444976076558</v>
      </c>
      <c r="M174" s="11">
        <f t="shared" si="37"/>
        <v>0.1801801801801802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-0.21604971140574858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0.23271230701571261</v>
      </c>
      <c r="Q174" s="11">
        <f>2*'OddsRatio_working_3-way'!K174*'OddsRatio_working_3-way'!L174*'OddsRatio_working_3-way'!M174</f>
        <v>5.6346805572811777E-2</v>
      </c>
      <c r="R174" s="11">
        <f t="shared" si="38"/>
        <v>0</v>
      </c>
      <c r="S174" s="11">
        <f t="shared" si="39"/>
        <v>-1.0771238966326186</v>
      </c>
      <c r="T174" s="11">
        <f t="shared" si="40"/>
        <v>-0.26080481758659046</v>
      </c>
      <c r="U174" s="11">
        <f>'OddsRatio_working_3-way'!S174-'OddsRatio_working_3-way'!R174^2/3</f>
        <v>-1.0771238966326186</v>
      </c>
      <c r="V174" s="11">
        <f>'OddsRatio_working_3-way'!S174*'OddsRatio_working_3-way'!R174/3-2*'OddsRatio_working_3-way'!R174^3/27-'OddsRatio_working_3-way'!T174</f>
        <v>0.26080481758659046</v>
      </c>
      <c r="W174" s="11">
        <f>'OddsRatio_working_3-way'!V174^2+4*'OddsRatio_working_3-way'!U174^3/27</f>
        <v>-0.11711784215925422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0.21513774368740424</v>
      </c>
      <c r="Y174" s="11">
        <f>IF('OddsRatio_working_3-way'!W174&gt;=0,IF('OddsRatio_working_3-way'!V174+SQRT('OddsRatio_working_3-way'!W174)&gt;0,0,PI()),ACOS('OddsRatio_working_3-way'!V174/(2*'OddsRatio_working_3-way'!X174)))</f>
        <v>0.91960483854536834</v>
      </c>
      <c r="Z174" s="11">
        <f>'OddsRatio_working_3-way'!X174^(1/3)*COS('OddsRatio_working_3-way'!Y174/3)</f>
        <v>0.57126875338799399</v>
      </c>
      <c r="AA174" s="11">
        <f>'OddsRatio_working_3-way'!X174^(1/3)*COS(('OddsRatio_working_3-way'!Y174+2*PI())/3)</f>
        <v>-0.44222295453430494</v>
      </c>
      <c r="AB174" s="11">
        <f>'OddsRatio_working_3-way'!X174^(1/3)*COS(('OddsRatio_working_3-way'!Y174+4*PI())/3)</f>
        <v>-0.12904579885368891</v>
      </c>
      <c r="AC174" s="11">
        <f>'OddsRatio_working_3-way'!X174^(1/3)*SIN('OddsRatio_working_3-way'!Y174/3)</f>
        <v>0.18081291513624503</v>
      </c>
      <c r="AD174" s="11">
        <f>'OddsRatio_working_3-way'!X174^(1/3)*SIN(('OddsRatio_working_3-way'!Y174+2*PI())/3)</f>
        <v>0.40432679525414794</v>
      </c>
      <c r="AE174" s="11">
        <f>'OddsRatio_working_3-way'!X174^(1/3)*SIN(('OddsRatio_working_3-way'!Y174+4*PI())/3)</f>
        <v>-0.58513971039039281</v>
      </c>
      <c r="AF174" s="11">
        <f>-'OddsRatio_working_3-way'!U174/(3*'OddsRatio_working_3-way'!X174^(1/3))*COS(('OddsRatio_working_3-way'!Y174)/3)</f>
        <v>0.57126875338799399</v>
      </c>
      <c r="AG174" s="11">
        <f>-'OddsRatio_working_3-way'!U174/(3*'OddsRatio_working_3-way'!X174^(1/3))*COS(('OddsRatio_working_3-way'!Y174+2*PI())/3)</f>
        <v>-0.44222295453430494</v>
      </c>
      <c r="AH174" s="11">
        <f>-'OddsRatio_working_3-way'!U174/(3*'OddsRatio_working_3-way'!X174^(1/3))*COS(('OddsRatio_working_3-way'!Y174+4*PI())/3)</f>
        <v>-0.12904579885368891</v>
      </c>
      <c r="AI174" s="11">
        <f>'OddsRatio_working_3-way'!U174/(3*'OddsRatio_working_3-way'!X174^(1/3))*SIN(('OddsRatio_working_3-way'!Y174)/3)</f>
        <v>-0.18081291513624503</v>
      </c>
      <c r="AJ174" s="11">
        <f>'OddsRatio_working_3-way'!U174/(3*'OddsRatio_working_3-way'!X174^(1/3))*SIN(('OddsRatio_working_3-way'!Y174+2*PI())/3)</f>
        <v>-0.40432679525414794</v>
      </c>
      <c r="AK174" s="11">
        <f>'OddsRatio_working_3-way'!U174/(3*'OddsRatio_working_3-way'!X174^(1/3))*SIN(('OddsRatio_working_3-way'!Y174+4*PI())/3)</f>
        <v>0.58513971039039281</v>
      </c>
      <c r="AL174" s="11">
        <f>'OddsRatio_working_3-way'!Z174+'OddsRatio_working_3-way'!AF174</f>
        <v>1.142537506775988</v>
      </c>
      <c r="AM174" s="11">
        <f>'OddsRatio_working_3-way'!AA174+'OddsRatio_working_3-way'!AG174</f>
        <v>-0.88444590906860987</v>
      </c>
      <c r="AN174" s="11">
        <f>'OddsRatio_working_3-way'!AB174+'OddsRatio_working_3-way'!AH174</f>
        <v>-0.25809159770737783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1.142537506775988</v>
      </c>
      <c r="AS174" s="11">
        <f>IF(('OddsRatio_working_3-way'!X174=0),IF(Q174&gt;0,-Q174^(1/3),(-Q174)^(1/3)),'OddsRatio_working_3-way'!AM174-'OddsRatio_working_3-way'!R174/3)</f>
        <v>-0.88444590906860987</v>
      </c>
      <c r="AT174" s="11">
        <f>IF(('OddsRatio_working_3-way'!X174=0),IF(Q174&gt;0,-Q174^(1/3),(-Q174)^(1/3)),'OddsRatio_working_3-way'!AN174-'OddsRatio_working_3-way'!R174/3)</f>
        <v>-0.25809159770737783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4.5599999999999996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1.78</v>
      </c>
      <c r="D175" s="9">
        <f t="shared" si="28"/>
        <v>0.20322975906324703</v>
      </c>
      <c r="E175" s="9">
        <f t="shared" si="29"/>
        <v>0.25884504849908579</v>
      </c>
      <c r="F175" s="9">
        <f t="shared" si="30"/>
        <v>0.53792519243766723</v>
      </c>
      <c r="G175" s="9">
        <f t="shared" si="31"/>
        <v>1.1012750616016813</v>
      </c>
      <c r="H175" s="9">
        <f t="shared" si="32"/>
        <v>4.9205392193019843</v>
      </c>
      <c r="I175" s="9">
        <f t="shared" si="33"/>
        <v>3.8633151601643712</v>
      </c>
      <c r="J175" s="9">
        <f t="shared" si="34"/>
        <v>1.8589945480493113</v>
      </c>
      <c r="K175" s="11">
        <f t="shared" si="35"/>
        <v>0.2192982456140351</v>
      </c>
      <c r="L175" s="11">
        <f t="shared" si="36"/>
        <v>0.27777777777777779</v>
      </c>
      <c r="M175" s="11">
        <f t="shared" si="37"/>
        <v>0.5617977528089888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-0.24707602339181289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0.23750465426988193</v>
      </c>
      <c r="Q175" s="11">
        <f>2*'OddsRatio_working_3-way'!K175*'OddsRatio_working_3-way'!L175*'OddsRatio_working_3-way'!M175</f>
        <v>6.8445145322732562E-2</v>
      </c>
      <c r="R175" s="11">
        <f t="shared" si="38"/>
        <v>0</v>
      </c>
      <c r="S175" s="11">
        <f t="shared" si="39"/>
        <v>-0.96126144095029131</v>
      </c>
      <c r="T175" s="11">
        <f t="shared" si="40"/>
        <v>-0.27702058817011282</v>
      </c>
      <c r="U175" s="11">
        <f>'OddsRatio_working_3-way'!S175-'OddsRatio_working_3-way'!R175^2/3</f>
        <v>-0.96126144095029131</v>
      </c>
      <c r="V175" s="11">
        <f>'OddsRatio_working_3-way'!S175*'OddsRatio_working_3-way'!R175/3-2*'OddsRatio_working_3-way'!R175^3/27-'OddsRatio_working_3-way'!T175</f>
        <v>0.27702058817011282</v>
      </c>
      <c r="W175" s="11">
        <f>'OddsRatio_working_3-way'!V175^2+4*'OddsRatio_working_3-way'!U175^3/27</f>
        <v>-5.4848959166689637E-2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0.1813762425435074</v>
      </c>
      <c r="Y175" s="11">
        <f>IF('OddsRatio_working_3-way'!W175&gt;=0,IF('OddsRatio_working_3-way'!V175+SQRT('OddsRatio_working_3-way'!W175)&gt;0,0,PI()),ACOS('OddsRatio_working_3-way'!V175/(2*'OddsRatio_working_3-way'!X175)))</f>
        <v>0.70182870223244054</v>
      </c>
      <c r="Z175" s="11">
        <f>'OddsRatio_working_3-way'!X175^(1/3)*COS('OddsRatio_working_3-way'!Y175/3)</f>
        <v>0.55063753080084066</v>
      </c>
      <c r="AA175" s="11">
        <f>'OddsRatio_working_3-way'!X175^(1/3)*COS(('OddsRatio_working_3-way'!Y175+2*PI())/3)</f>
        <v>-0.38895895412227077</v>
      </c>
      <c r="AB175" s="11">
        <f>'OddsRatio_working_3-way'!X175^(1/3)*COS(('OddsRatio_working_3-way'!Y175+4*PI())/3)</f>
        <v>-0.16167857667857002</v>
      </c>
      <c r="AC175" s="11">
        <f>'OddsRatio_working_3-way'!X175^(1/3)*SIN('OddsRatio_working_3-way'!Y175/3)</f>
        <v>0.13122038709864065</v>
      </c>
      <c r="AD175" s="11">
        <f>'OddsRatio_working_3-way'!X175^(1/3)*SIN(('OddsRatio_working_3-way'!Y175+2*PI())/3)</f>
        <v>0.41125589640134408</v>
      </c>
      <c r="AE175" s="11">
        <f>'OddsRatio_working_3-way'!X175^(1/3)*SIN(('OddsRatio_working_3-way'!Y175+4*PI())/3)</f>
        <v>-0.54247628349998456</v>
      </c>
      <c r="AF175" s="11">
        <f>-'OddsRatio_working_3-way'!U175/(3*'OddsRatio_working_3-way'!X175^(1/3))*COS(('OddsRatio_working_3-way'!Y175)/3)</f>
        <v>0.55063753080084066</v>
      </c>
      <c r="AG175" s="11">
        <f>-'OddsRatio_working_3-way'!U175/(3*'OddsRatio_working_3-way'!X175^(1/3))*COS(('OddsRatio_working_3-way'!Y175+2*PI())/3)</f>
        <v>-0.38895895412227077</v>
      </c>
      <c r="AH175" s="11">
        <f>-'OddsRatio_working_3-way'!U175/(3*'OddsRatio_working_3-way'!X175^(1/3))*COS(('OddsRatio_working_3-way'!Y175+4*PI())/3)</f>
        <v>-0.16167857667857002</v>
      </c>
      <c r="AI175" s="11">
        <f>'OddsRatio_working_3-way'!U175/(3*'OddsRatio_working_3-way'!X175^(1/3))*SIN(('OddsRatio_working_3-way'!Y175)/3)</f>
        <v>-0.13122038709864065</v>
      </c>
      <c r="AJ175" s="11">
        <f>'OddsRatio_working_3-way'!U175/(3*'OddsRatio_working_3-way'!X175^(1/3))*SIN(('OddsRatio_working_3-way'!Y175+2*PI())/3)</f>
        <v>-0.41125589640134408</v>
      </c>
      <c r="AK175" s="11">
        <f>'OddsRatio_working_3-way'!U175/(3*'OddsRatio_working_3-way'!X175^(1/3))*SIN(('OddsRatio_working_3-way'!Y175+4*PI())/3)</f>
        <v>0.54247628349998456</v>
      </c>
      <c r="AL175" s="11">
        <f>'OddsRatio_working_3-way'!Z175+'OddsRatio_working_3-way'!AF175</f>
        <v>1.1012750616016813</v>
      </c>
      <c r="AM175" s="11">
        <f>'OddsRatio_working_3-way'!AA175+'OddsRatio_working_3-way'!AG175</f>
        <v>-0.77791790824454154</v>
      </c>
      <c r="AN175" s="11">
        <f>'OddsRatio_working_3-way'!AB175+'OddsRatio_working_3-way'!AH175</f>
        <v>-0.32335715335714005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1.1012750616016813</v>
      </c>
      <c r="AS175" s="11">
        <f>IF(('OddsRatio_working_3-way'!X175=0),IF(Q175&gt;0,-Q175^(1/3),(-Q175)^(1/3)),'OddsRatio_working_3-way'!AM175-'OddsRatio_working_3-way'!R175/3)</f>
        <v>-0.77791790824454154</v>
      </c>
      <c r="AT175" s="11">
        <f>IF(('OddsRatio_working_3-way'!X175=0),IF(Q175&gt;0,-Q175^(1/3),(-Q175)^(1/3)),'OddsRatio_working_3-way'!AN175-'OddsRatio_working_3-way'!R175/3)</f>
        <v>-0.32335715335714005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2.08</v>
      </c>
      <c r="B176" s="4">
        <f>IF('True_Odds_Calculator_3-way'!B177="","",'True_Odds_Calculator_3-way'!B177)</f>
        <v>3.5</v>
      </c>
      <c r="C176" s="4">
        <f>IF('True_Odds_Calculator_3-way'!C177="","",'True_Odds_Calculator_3-way'!C177)</f>
        <v>3.46</v>
      </c>
      <c r="D176" s="9">
        <f t="shared" si="28"/>
        <v>0.45953828211406955</v>
      </c>
      <c r="E176" s="9">
        <f t="shared" si="29"/>
        <v>0.26864046643355999</v>
      </c>
      <c r="F176" s="9">
        <f t="shared" si="30"/>
        <v>0.27182125145237046</v>
      </c>
      <c r="G176" s="9">
        <f t="shared" si="31"/>
        <v>1.0889789513484476</v>
      </c>
      <c r="H176" s="9">
        <f t="shared" si="32"/>
        <v>2.1760972674563237</v>
      </c>
      <c r="I176" s="9">
        <f t="shared" si="33"/>
        <v>3.7224473783711192</v>
      </c>
      <c r="J176" s="9">
        <f t="shared" si="34"/>
        <v>3.6788882203171807</v>
      </c>
      <c r="K176" s="11">
        <f t="shared" si="35"/>
        <v>0.48076923076923073</v>
      </c>
      <c r="L176" s="11">
        <f t="shared" si="36"/>
        <v>0.2857142857142857</v>
      </c>
      <c r="M176" s="11">
        <f t="shared" si="37"/>
        <v>0.28901734104046245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-0.26368862351521327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0.23978911262148261</v>
      </c>
      <c r="Q176" s="11">
        <f>2*'OddsRatio_working_3-way'!K176*'OddsRatio_working_3-way'!L176*'OddsRatio_working_3-way'!M176</f>
        <v>7.9400368417709449E-2</v>
      </c>
      <c r="R176" s="11">
        <f t="shared" si="38"/>
        <v>0</v>
      </c>
      <c r="S176" s="11">
        <f t="shared" si="39"/>
        <v>-0.90936464920204718</v>
      </c>
      <c r="T176" s="11">
        <f t="shared" si="40"/>
        <v>-0.30111412225233342</v>
      </c>
      <c r="U176" s="11">
        <f>'OddsRatio_working_3-way'!S176-'OddsRatio_working_3-way'!R176^2/3</f>
        <v>-0.90936464920204718</v>
      </c>
      <c r="V176" s="11">
        <f>'OddsRatio_working_3-way'!S176*'OddsRatio_working_3-way'!R176/3-2*'OddsRatio_working_3-way'!R176^3/27-'OddsRatio_working_3-way'!T176</f>
        <v>0.30111412225233342</v>
      </c>
      <c r="W176" s="11">
        <f>'OddsRatio_working_3-way'!V176^2+4*'OddsRatio_working_3-way'!U176^3/27</f>
        <v>-2.0736759421245449E-2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0.16688804184320594</v>
      </c>
      <c r="Y176" s="11">
        <f>IF('OddsRatio_working_3-way'!W176&gt;=0,IF('OddsRatio_working_3-way'!V176+SQRT('OddsRatio_working_3-way'!W176)&gt;0,0,PI()),ACOS('OddsRatio_working_3-way'!V176/(2*'OddsRatio_working_3-way'!X176)))</f>
        <v>0.44608266938676944</v>
      </c>
      <c r="Z176" s="11">
        <f>'OddsRatio_working_3-way'!X176^(1/3)*COS('OddsRatio_working_3-way'!Y176/3)</f>
        <v>0.54448947567422379</v>
      </c>
      <c r="AA176" s="11">
        <f>'OddsRatio_working_3-way'!X176^(1/3)*COS(('OddsRatio_working_3-way'!Y176+2*PI())/3)</f>
        <v>-0.34288162947681011</v>
      </c>
      <c r="AB176" s="11">
        <f>'OddsRatio_working_3-way'!X176^(1/3)*COS(('OddsRatio_working_3-way'!Y176+4*PI())/3)</f>
        <v>-0.20160784619741373</v>
      </c>
      <c r="AC176" s="11">
        <f>'OddsRatio_working_3-way'!X176^(1/3)*SIN('OddsRatio_working_3-way'!Y176/3)</f>
        <v>8.1564456805796492E-2</v>
      </c>
      <c r="AD176" s="11">
        <f>'OddsRatio_working_3-way'!X176^(1/3)*SIN(('OddsRatio_working_3-way'!Y176+2*PI())/3)</f>
        <v>0.43075948962424865</v>
      </c>
      <c r="AE176" s="11">
        <f>'OddsRatio_working_3-way'!X176^(1/3)*SIN(('OddsRatio_working_3-way'!Y176+4*PI())/3)</f>
        <v>-0.51232394643004509</v>
      </c>
      <c r="AF176" s="11">
        <f>-'OddsRatio_working_3-way'!U176/(3*'OddsRatio_working_3-way'!X176^(1/3))*COS(('OddsRatio_working_3-way'!Y176)/3)</f>
        <v>0.54448947567422379</v>
      </c>
      <c r="AG176" s="11">
        <f>-'OddsRatio_working_3-way'!U176/(3*'OddsRatio_working_3-way'!X176^(1/3))*COS(('OddsRatio_working_3-way'!Y176+2*PI())/3)</f>
        <v>-0.34288162947681011</v>
      </c>
      <c r="AH176" s="11">
        <f>-'OddsRatio_working_3-way'!U176/(3*'OddsRatio_working_3-way'!X176^(1/3))*COS(('OddsRatio_working_3-way'!Y176+4*PI())/3)</f>
        <v>-0.20160784619741373</v>
      </c>
      <c r="AI176" s="11">
        <f>'OddsRatio_working_3-way'!U176/(3*'OddsRatio_working_3-way'!X176^(1/3))*SIN(('OddsRatio_working_3-way'!Y176)/3)</f>
        <v>-8.1564456805796492E-2</v>
      </c>
      <c r="AJ176" s="11">
        <f>'OddsRatio_working_3-way'!U176/(3*'OddsRatio_working_3-way'!X176^(1/3))*SIN(('OddsRatio_working_3-way'!Y176+2*PI())/3)</f>
        <v>-0.43075948962424865</v>
      </c>
      <c r="AK176" s="11">
        <f>'OddsRatio_working_3-way'!U176/(3*'OddsRatio_working_3-way'!X176^(1/3))*SIN(('OddsRatio_working_3-way'!Y176+4*PI())/3)</f>
        <v>0.51232394643004509</v>
      </c>
      <c r="AL176" s="11">
        <f>'OddsRatio_working_3-way'!Z176+'OddsRatio_working_3-way'!AF176</f>
        <v>1.0889789513484476</v>
      </c>
      <c r="AM176" s="11">
        <f>'OddsRatio_working_3-way'!AA176+'OddsRatio_working_3-way'!AG176</f>
        <v>-0.68576325895362023</v>
      </c>
      <c r="AN176" s="11">
        <f>'OddsRatio_working_3-way'!AB176+'OddsRatio_working_3-way'!AH176</f>
        <v>-0.40321569239482746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1.0889789513484476</v>
      </c>
      <c r="AS176" s="11">
        <f>IF(('OddsRatio_working_3-way'!X176=0),IF(Q176&gt;0,-Q176^(1/3),(-Q176)^(1/3)),'OddsRatio_working_3-way'!AM176-'OddsRatio_working_3-way'!R176/3)</f>
        <v>-0.68576325895362023</v>
      </c>
      <c r="AT176" s="11">
        <f>IF(('OddsRatio_working_3-way'!X176=0),IF(Q176&gt;0,-Q176^(1/3),(-Q176)^(1/3)),'OddsRatio_working_3-way'!AN176-'OddsRatio_working_3-way'!R176/3)</f>
        <v>-0.40321569239482746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2.08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3.38</v>
      </c>
      <c r="D177" s="9">
        <f t="shared" si="28"/>
        <v>0.45936454204108196</v>
      </c>
      <c r="E177" s="9">
        <f t="shared" si="29"/>
        <v>0.26236170669440062</v>
      </c>
      <c r="F177" s="9">
        <f t="shared" si="30"/>
        <v>0.27827375126451742</v>
      </c>
      <c r="G177" s="9">
        <f t="shared" si="31"/>
        <v>1.0897410252318283</v>
      </c>
      <c r="H177" s="9">
        <f t="shared" si="32"/>
        <v>2.1769203072503753</v>
      </c>
      <c r="I177" s="9">
        <f t="shared" si="33"/>
        <v>3.8115318450981177</v>
      </c>
      <c r="J177" s="9">
        <f t="shared" si="34"/>
        <v>3.5935836400517509</v>
      </c>
      <c r="K177" s="11">
        <f t="shared" si="35"/>
        <v>0.48076923076923073</v>
      </c>
      <c r="L177" s="11">
        <f t="shared" si="36"/>
        <v>0.27932960893854747</v>
      </c>
      <c r="M177" s="11">
        <f t="shared" si="37"/>
        <v>0.29585798816568049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-0.2634858860355539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0.23997935224010392</v>
      </c>
      <c r="Q177" s="11">
        <f>2*'OddsRatio_working_3-way'!K177*'OddsRatio_working_3-way'!L177*'OddsRatio_working_3-way'!M177</f>
        <v>7.9463361668908578E-2</v>
      </c>
      <c r="R177" s="11">
        <f t="shared" si="38"/>
        <v>0</v>
      </c>
      <c r="S177" s="11">
        <f t="shared" si="39"/>
        <v>-0.91078636450273431</v>
      </c>
      <c r="T177" s="11">
        <f t="shared" si="40"/>
        <v>-0.30158488890819019</v>
      </c>
      <c r="U177" s="11">
        <f>'OddsRatio_working_3-way'!S177-'OddsRatio_working_3-way'!R177^2/3</f>
        <v>-0.91078636450273431</v>
      </c>
      <c r="V177" s="11">
        <f>'OddsRatio_working_3-way'!S177*'OddsRatio_working_3-way'!R177/3-2*'OddsRatio_working_3-way'!R177^3/27-'OddsRatio_working_3-way'!T177</f>
        <v>0.30158488890819019</v>
      </c>
      <c r="W177" s="11">
        <f>'OddsRatio_working_3-way'!V177^2+4*'OddsRatio_working_3-way'!U177^3/27</f>
        <v>-2.097637018492117E-2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0.16727956794143045</v>
      </c>
      <c r="Y177" s="11">
        <f>IF('OddsRatio_working_3-way'!W177&gt;=0,IF('OddsRatio_working_3-way'!V177+SQRT('OddsRatio_working_3-way'!W177)&gt;0,0,PI()),ACOS('OddsRatio_working_3-way'!V177/(2*'OddsRatio_working_3-way'!X177)))</f>
        <v>0.44771255503101748</v>
      </c>
      <c r="Z177" s="11">
        <f>'OddsRatio_working_3-way'!X177^(1/3)*COS('OddsRatio_working_3-way'!Y177/3)</f>
        <v>0.54487051261591424</v>
      </c>
      <c r="AA177" s="11">
        <f>'OddsRatio_working_3-way'!X177^(1/3)*COS(('OddsRatio_working_3-way'!Y177+2*PI())/3)</f>
        <v>-0.34338371990609845</v>
      </c>
      <c r="AB177" s="11">
        <f>'OddsRatio_working_3-way'!X177^(1/3)*COS(('OddsRatio_working_3-way'!Y177+4*PI())/3)</f>
        <v>-0.20148679270981565</v>
      </c>
      <c r="AC177" s="11">
        <f>'OddsRatio_working_3-way'!X177^(1/3)*SIN('OddsRatio_working_3-way'!Y177/3)</f>
        <v>8.1924229113954541E-2</v>
      </c>
      <c r="AD177" s="11">
        <f>'OddsRatio_working_3-way'!X177^(1/3)*SIN(('OddsRatio_working_3-way'!Y177+2*PI())/3)</f>
        <v>0.43090959114145388</v>
      </c>
      <c r="AE177" s="11">
        <f>'OddsRatio_working_3-way'!X177^(1/3)*SIN(('OddsRatio_working_3-way'!Y177+4*PI())/3)</f>
        <v>-0.51283382025540847</v>
      </c>
      <c r="AF177" s="11">
        <f>-'OddsRatio_working_3-way'!U177/(3*'OddsRatio_working_3-way'!X177^(1/3))*COS(('OddsRatio_working_3-way'!Y177)/3)</f>
        <v>0.54487051261591413</v>
      </c>
      <c r="AG177" s="11">
        <f>-'OddsRatio_working_3-way'!U177/(3*'OddsRatio_working_3-way'!X177^(1/3))*COS(('OddsRatio_working_3-way'!Y177+2*PI())/3)</f>
        <v>-0.34338371990609839</v>
      </c>
      <c r="AH177" s="11">
        <f>-'OddsRatio_working_3-way'!U177/(3*'OddsRatio_working_3-way'!X177^(1/3))*COS(('OddsRatio_working_3-way'!Y177+4*PI())/3)</f>
        <v>-0.20148679270981562</v>
      </c>
      <c r="AI177" s="11">
        <f>'OddsRatio_working_3-way'!U177/(3*'OddsRatio_working_3-way'!X177^(1/3))*SIN(('OddsRatio_working_3-way'!Y177)/3)</f>
        <v>-8.1924229113954514E-2</v>
      </c>
      <c r="AJ177" s="11">
        <f>'OddsRatio_working_3-way'!U177/(3*'OddsRatio_working_3-way'!X177^(1/3))*SIN(('OddsRatio_working_3-way'!Y177+2*PI())/3)</f>
        <v>-0.43090959114145383</v>
      </c>
      <c r="AK177" s="11">
        <f>'OddsRatio_working_3-way'!U177/(3*'OddsRatio_working_3-way'!X177^(1/3))*SIN(('OddsRatio_working_3-way'!Y177+4*PI())/3)</f>
        <v>0.51283382025540836</v>
      </c>
      <c r="AL177" s="11">
        <f>'OddsRatio_working_3-way'!Z177+'OddsRatio_working_3-way'!AF177</f>
        <v>1.0897410252318283</v>
      </c>
      <c r="AM177" s="11">
        <f>'OddsRatio_working_3-way'!AA177+'OddsRatio_working_3-way'!AG177</f>
        <v>-0.68676743981219679</v>
      </c>
      <c r="AN177" s="11">
        <f>'OddsRatio_working_3-way'!AB177+'OddsRatio_working_3-way'!AH177</f>
        <v>-0.40297358541963124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1.0897410252318283</v>
      </c>
      <c r="AS177" s="11">
        <f>IF(('OddsRatio_working_3-way'!X177=0),IF(Q177&gt;0,-Q177^(1/3),(-Q177)^(1/3)),'OddsRatio_working_3-way'!AM177-'OddsRatio_working_3-way'!R177/3)</f>
        <v>-0.68676743981219679</v>
      </c>
      <c r="AT177" s="11">
        <f>IF(('OddsRatio_working_3-way'!X177=0),IF(Q177&gt;0,-Q177^(1/3),(-Q177)^(1/3)),'OddsRatio_working_3-way'!AN177-'OddsRatio_working_3-way'!R177/3)</f>
        <v>-0.40297358541963124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2.7650000000000001</v>
      </c>
      <c r="B178" s="4">
        <f>IF('True_Odds_Calculator_3-way'!B179="","",'True_Odds_Calculator_3-way'!B179)</f>
        <v>3.5</v>
      </c>
      <c r="C178" s="4">
        <f>IF('True_Odds_Calculator_3-way'!C179="","",'True_Odds_Calculator_3-way'!C179)</f>
        <v>2.4500000000000002</v>
      </c>
      <c r="D178" s="9">
        <f t="shared" si="28"/>
        <v>0.34270040221941117</v>
      </c>
      <c r="E178" s="9">
        <f t="shared" si="29"/>
        <v>0.26905481033259865</v>
      </c>
      <c r="F178" s="9">
        <f t="shared" si="30"/>
        <v>0.38824478744799013</v>
      </c>
      <c r="G178" s="9">
        <f t="shared" si="31"/>
        <v>1.086685926579533</v>
      </c>
      <c r="H178" s="9">
        <f t="shared" si="32"/>
        <v>2.9180006604128761</v>
      </c>
      <c r="I178" s="9">
        <f t="shared" si="33"/>
        <v>3.7167148164488331</v>
      </c>
      <c r="J178" s="9">
        <f t="shared" si="34"/>
        <v>2.575694593540323</v>
      </c>
      <c r="K178" s="11">
        <f t="shared" si="35"/>
        <v>0.36166365280289331</v>
      </c>
      <c r="L178" s="11">
        <f t="shared" si="36"/>
        <v>0.2857142857142857</v>
      </c>
      <c r="M178" s="11">
        <f t="shared" si="37"/>
        <v>0.4081632653061224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-0.26985064240110923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0.24103880766980001</v>
      </c>
      <c r="Q178" s="11">
        <f>2*'OddsRatio_working_3-way'!K178*'OddsRatio_working_3-way'!L178*'OddsRatio_working_3-way'!M178</f>
        <v>8.4353038554610668E-2</v>
      </c>
      <c r="R178" s="11">
        <f t="shared" si="38"/>
        <v>0</v>
      </c>
      <c r="S178" s="11">
        <f t="shared" si="39"/>
        <v>-0.89323043860506002</v>
      </c>
      <c r="T178" s="11">
        <f t="shared" si="40"/>
        <v>-0.31259157956432543</v>
      </c>
      <c r="U178" s="11">
        <f>'OddsRatio_working_3-way'!S178-'OddsRatio_working_3-way'!R178^2/3</f>
        <v>-0.89323043860506002</v>
      </c>
      <c r="V178" s="11">
        <f>'OddsRatio_working_3-way'!S178*'OddsRatio_working_3-way'!R178/3-2*'OddsRatio_working_3-way'!R178^3/27-'OddsRatio_working_3-way'!T178</f>
        <v>0.31259157956432543</v>
      </c>
      <c r="W178" s="11">
        <f>'OddsRatio_working_3-way'!V178^2+4*'OddsRatio_working_3-way'!U178^3/27</f>
        <v>-7.8677471081262662E-3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0.1624663370691343</v>
      </c>
      <c r="Y178" s="11">
        <f>IF('OddsRatio_working_3-way'!W178&gt;=0,IF('OddsRatio_working_3-way'!V178+SQRT('OddsRatio_working_3-way'!W178)&gt;0,0,PI()),ACOS('OddsRatio_working_3-way'!V178/(2*'OddsRatio_working_3-way'!X178)))</f>
        <v>0.27648996736575837</v>
      </c>
      <c r="Z178" s="11">
        <f>'OddsRatio_working_3-way'!X178^(1/3)*COS('OddsRatio_working_3-way'!Y178/3)</f>
        <v>0.5433429632897665</v>
      </c>
      <c r="AA178" s="11">
        <f>'OddsRatio_working_3-way'!X178^(1/3)*COS(('OddsRatio_working_3-way'!Y178+2*PI())/3)</f>
        <v>-0.31516203043294283</v>
      </c>
      <c r="AB178" s="11">
        <f>'OddsRatio_working_3-way'!X178^(1/3)*COS(('OddsRatio_working_3-way'!Y178+4*PI())/3)</f>
        <v>-0.22818093285682373</v>
      </c>
      <c r="AC178" s="11">
        <f>'OddsRatio_working_3-way'!X178^(1/3)*SIN('OddsRatio_working_3-way'!Y178/3)</f>
        <v>5.0218560099981588E-2</v>
      </c>
      <c r="AD178" s="11">
        <f>'OddsRatio_working_3-way'!X178^(1/3)*SIN(('OddsRatio_working_3-way'!Y178+2*PI())/3)</f>
        <v>0.44543952912646267</v>
      </c>
      <c r="AE178" s="11">
        <f>'OddsRatio_working_3-way'!X178^(1/3)*SIN(('OddsRatio_working_3-way'!Y178+4*PI())/3)</f>
        <v>-0.49565808922644411</v>
      </c>
      <c r="AF178" s="11">
        <f>-'OddsRatio_working_3-way'!U178/(3*'OddsRatio_working_3-way'!X178^(1/3))*COS(('OddsRatio_working_3-way'!Y178)/3)</f>
        <v>0.5433429632897665</v>
      </c>
      <c r="AG178" s="11">
        <f>-'OddsRatio_working_3-way'!U178/(3*'OddsRatio_working_3-way'!X178^(1/3))*COS(('OddsRatio_working_3-way'!Y178+2*PI())/3)</f>
        <v>-0.31516203043294283</v>
      </c>
      <c r="AH178" s="11">
        <f>-'OddsRatio_working_3-way'!U178/(3*'OddsRatio_working_3-way'!X178^(1/3))*COS(('OddsRatio_working_3-way'!Y178+4*PI())/3)</f>
        <v>-0.22818093285682373</v>
      </c>
      <c r="AI178" s="11">
        <f>'OddsRatio_working_3-way'!U178/(3*'OddsRatio_working_3-way'!X178^(1/3))*SIN(('OddsRatio_working_3-way'!Y178)/3)</f>
        <v>-5.0218560099981588E-2</v>
      </c>
      <c r="AJ178" s="11">
        <f>'OddsRatio_working_3-way'!U178/(3*'OddsRatio_working_3-way'!X178^(1/3))*SIN(('OddsRatio_working_3-way'!Y178+2*PI())/3)</f>
        <v>-0.44543952912646267</v>
      </c>
      <c r="AK178" s="11">
        <f>'OddsRatio_working_3-way'!U178/(3*'OddsRatio_working_3-way'!X178^(1/3))*SIN(('OddsRatio_working_3-way'!Y178+4*PI())/3)</f>
        <v>0.49565808922644411</v>
      </c>
      <c r="AL178" s="11">
        <f>'OddsRatio_working_3-way'!Z178+'OddsRatio_working_3-way'!AF178</f>
        <v>1.086685926579533</v>
      </c>
      <c r="AM178" s="11">
        <f>'OddsRatio_working_3-way'!AA178+'OddsRatio_working_3-way'!AG178</f>
        <v>-0.63032406086588566</v>
      </c>
      <c r="AN178" s="11">
        <f>'OddsRatio_working_3-way'!AB178+'OddsRatio_working_3-way'!AH178</f>
        <v>-0.45636186571364745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1.086685926579533</v>
      </c>
      <c r="AS178" s="11">
        <f>IF(('OddsRatio_working_3-way'!X178=0),IF(Q178&gt;0,-Q178^(1/3),(-Q178)^(1/3)),'OddsRatio_working_3-way'!AM178-'OddsRatio_working_3-way'!R178/3)</f>
        <v>-0.63032406086588566</v>
      </c>
      <c r="AT178" s="11">
        <f>IF(('OddsRatio_working_3-way'!X178=0),IF(Q178&gt;0,-Q178^(1/3),(-Q178)^(1/3)),'OddsRatio_working_3-way'!AN178-'OddsRatio_working_3-way'!R178/3)</f>
        <v>-0.45636186571364745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1.67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4.84</v>
      </c>
      <c r="D179" s="9">
        <f t="shared" si="28"/>
        <v>0.57430709280893855</v>
      </c>
      <c r="E179" s="9">
        <f t="shared" si="29"/>
        <v>0.23515270264873778</v>
      </c>
      <c r="F179" s="9">
        <f t="shared" si="30"/>
        <v>0.19054020454232368</v>
      </c>
      <c r="G179" s="9">
        <f t="shared" si="31"/>
        <v>1.106311511736342</v>
      </c>
      <c r="H179" s="9">
        <f t="shared" si="32"/>
        <v>1.741228712863349</v>
      </c>
      <c r="I179" s="9">
        <f t="shared" si="33"/>
        <v>4.2525558445048457</v>
      </c>
      <c r="J179" s="9">
        <f t="shared" si="34"/>
        <v>5.2482362050675526</v>
      </c>
      <c r="K179" s="11">
        <f t="shared" si="35"/>
        <v>0.5988023952095809</v>
      </c>
      <c r="L179" s="11">
        <f t="shared" si="36"/>
        <v>0.25380710659898476</v>
      </c>
      <c r="M179" s="11">
        <f t="shared" si="37"/>
        <v>0.20661157024793389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-0.23751733015070664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0.23393662396229487</v>
      </c>
      <c r="Q179" s="11">
        <f>2*'OddsRatio_working_3-way'!K179*'OddsRatio_working_3-way'!L179*'OddsRatio_working_3-way'!M179</f>
        <v>6.2801778244911372E-2</v>
      </c>
      <c r="R179" s="11">
        <f t="shared" si="38"/>
        <v>0</v>
      </c>
      <c r="S179" s="11">
        <f t="shared" si="39"/>
        <v>-0.98492444241378185</v>
      </c>
      <c r="T179" s="11">
        <f t="shared" si="40"/>
        <v>-0.26440924628557899</v>
      </c>
      <c r="U179" s="11">
        <f>'OddsRatio_working_3-way'!S179-'OddsRatio_working_3-way'!R179^2/3</f>
        <v>-0.98492444241378185</v>
      </c>
      <c r="V179" s="11">
        <f>'OddsRatio_working_3-way'!S179*'OddsRatio_working_3-way'!R179/3-2*'OddsRatio_working_3-way'!R179^3/27-'OddsRatio_working_3-way'!T179</f>
        <v>0.26440924628557899</v>
      </c>
      <c r="W179" s="11">
        <f>'OddsRatio_working_3-way'!V179^2+4*'OddsRatio_working_3-way'!U179^3/27</f>
        <v>-7.1636153188654558E-2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0.18811459453612478</v>
      </c>
      <c r="Y179" s="11">
        <f>IF('OddsRatio_working_3-way'!W179&gt;=0,IF('OddsRatio_working_3-way'!V179+SQRT('OddsRatio_working_3-way'!W179)&gt;0,0,PI()),ACOS('OddsRatio_working_3-way'!V179/(2*'OddsRatio_working_3-way'!X179)))</f>
        <v>0.79148776332823745</v>
      </c>
      <c r="Z179" s="11">
        <f>'OddsRatio_working_3-way'!X179^(1/3)*COS('OddsRatio_working_3-way'!Y179/3)</f>
        <v>0.55315575586817112</v>
      </c>
      <c r="AA179" s="11">
        <f>'OddsRatio_working_3-way'!X179^(1/3)*COS(('OddsRatio_working_3-way'!Y179+2*PI())/3)</f>
        <v>-0.40598090307600287</v>
      </c>
      <c r="AB179" s="11">
        <f>'OddsRatio_working_3-way'!X179^(1/3)*COS(('OddsRatio_working_3-way'!Y179+4*PI())/3)</f>
        <v>-0.1471748527921681</v>
      </c>
      <c r="AC179" s="11">
        <f>'OddsRatio_working_3-way'!X179^(1/3)*SIN('OddsRatio_working_3-way'!Y179/3)</f>
        <v>0.14942174279927586</v>
      </c>
      <c r="AD179" s="11">
        <f>'OddsRatio_working_3-way'!X179^(1/3)*SIN(('OddsRatio_working_3-way'!Y179+2*PI())/3)</f>
        <v>0.40433606543178136</v>
      </c>
      <c r="AE179" s="11">
        <f>'OddsRatio_working_3-way'!X179^(1/3)*SIN(('OddsRatio_working_3-way'!Y179+4*PI())/3)</f>
        <v>-0.55375780823105725</v>
      </c>
      <c r="AF179" s="11">
        <f>-'OddsRatio_working_3-way'!U179/(3*'OddsRatio_working_3-way'!X179^(1/3))*COS(('OddsRatio_working_3-way'!Y179)/3)</f>
        <v>0.55315575586817101</v>
      </c>
      <c r="AG179" s="11">
        <f>-'OddsRatio_working_3-way'!U179/(3*'OddsRatio_working_3-way'!X179^(1/3))*COS(('OddsRatio_working_3-way'!Y179+2*PI())/3)</f>
        <v>-0.40598090307600282</v>
      </c>
      <c r="AH179" s="11">
        <f>-'OddsRatio_working_3-way'!U179/(3*'OddsRatio_working_3-way'!X179^(1/3))*COS(('OddsRatio_working_3-way'!Y179+4*PI())/3)</f>
        <v>-0.14717485279216808</v>
      </c>
      <c r="AI179" s="11">
        <f>'OddsRatio_working_3-way'!U179/(3*'OddsRatio_working_3-way'!X179^(1/3))*SIN(('OddsRatio_working_3-way'!Y179)/3)</f>
        <v>-0.14942174279927584</v>
      </c>
      <c r="AJ179" s="11">
        <f>'OddsRatio_working_3-way'!U179/(3*'OddsRatio_working_3-way'!X179^(1/3))*SIN(('OddsRatio_working_3-way'!Y179+2*PI())/3)</f>
        <v>-0.4043360654317813</v>
      </c>
      <c r="AK179" s="11">
        <f>'OddsRatio_working_3-way'!U179/(3*'OddsRatio_working_3-way'!X179^(1/3))*SIN(('OddsRatio_working_3-way'!Y179+4*PI())/3)</f>
        <v>0.55375780823105714</v>
      </c>
      <c r="AL179" s="11">
        <f>'OddsRatio_working_3-way'!Z179+'OddsRatio_working_3-way'!AF179</f>
        <v>1.106311511736342</v>
      </c>
      <c r="AM179" s="11">
        <f>'OddsRatio_working_3-way'!AA179+'OddsRatio_working_3-way'!AG179</f>
        <v>-0.81196180615200575</v>
      </c>
      <c r="AN179" s="11">
        <f>'OddsRatio_working_3-way'!AB179+'OddsRatio_working_3-way'!AH179</f>
        <v>-0.29434970558433615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1.106311511736342</v>
      </c>
      <c r="AS179" s="11">
        <f>IF(('OddsRatio_working_3-way'!X179=0),IF(Q179&gt;0,-Q179^(1/3),(-Q179)^(1/3)),'OddsRatio_working_3-way'!AM179-'OddsRatio_working_3-way'!R179/3)</f>
        <v>-0.81196180615200575</v>
      </c>
      <c r="AT179" s="11">
        <f>IF(('OddsRatio_working_3-way'!X179=0),IF(Q179&gt;0,-Q179^(1/3),(-Q179)^(1/3)),'OddsRatio_working_3-way'!AN179-'OddsRatio_working_3-way'!R179/3)</f>
        <v>-0.29434970558433615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2.38</v>
      </c>
      <c r="B180" s="4">
        <f>IF('True_Odds_Calculator_3-way'!B181="","",'True_Odds_Calculator_3-way'!B181)</f>
        <v>3.44</v>
      </c>
      <c r="C180" s="4">
        <f>IF('True_Odds_Calculator_3-way'!C181="","",'True_Odds_Calculator_3-way'!C181)</f>
        <v>3.09</v>
      </c>
      <c r="D180" s="9">
        <f t="shared" si="28"/>
        <v>0.407556021657765</v>
      </c>
      <c r="E180" s="9">
        <f t="shared" si="29"/>
        <v>0.28009459063908382</v>
      </c>
      <c r="F180" s="9">
        <f t="shared" si="30"/>
        <v>0.31234938770315107</v>
      </c>
      <c r="G180" s="9">
        <f t="shared" si="31"/>
        <v>1.053369862961512</v>
      </c>
      <c r="H180" s="9">
        <f t="shared" si="32"/>
        <v>2.4536504108868868</v>
      </c>
      <c r="I180" s="9">
        <f t="shared" si="33"/>
        <v>3.5702224656260895</v>
      </c>
      <c r="J180" s="9">
        <f t="shared" si="34"/>
        <v>3.2015430135895597</v>
      </c>
      <c r="K180" s="11">
        <f t="shared" si="35"/>
        <v>0.42016806722689076</v>
      </c>
      <c r="L180" s="11">
        <f t="shared" si="36"/>
        <v>0.29069767441860467</v>
      </c>
      <c r="M180" s="11">
        <f t="shared" si="37"/>
        <v>0.3236245954692557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-0.27817706445865764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0.23361116855864045</v>
      </c>
      <c r="Q180" s="11">
        <f>2*'OddsRatio_working_3-way'!K180*'OddsRatio_working_3-way'!L180*'OddsRatio_working_3-way'!M180</f>
        <v>7.9056233014768357E-2</v>
      </c>
      <c r="R180" s="11">
        <f t="shared" si="38"/>
        <v>0</v>
      </c>
      <c r="S180" s="11">
        <f t="shared" si="39"/>
        <v>-0.83979306134837539</v>
      </c>
      <c r="T180" s="11">
        <f t="shared" si="40"/>
        <v>-0.28419392939031324</v>
      </c>
      <c r="U180" s="11">
        <f>'OddsRatio_working_3-way'!S180-'OddsRatio_working_3-way'!R180^2/3</f>
        <v>-0.83979306134837539</v>
      </c>
      <c r="V180" s="11">
        <f>'OddsRatio_working_3-way'!S180*'OddsRatio_working_3-way'!R180/3-2*'OddsRatio_working_3-way'!R180^3/27-'OddsRatio_working_3-way'!T180</f>
        <v>0.28419392939031324</v>
      </c>
      <c r="W180" s="11">
        <f>'OddsRatio_working_3-way'!V180^2+4*'OddsRatio_working_3-way'!U180^3/27</f>
        <v>-6.9769305227107004E-3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0.14810732597091295</v>
      </c>
      <c r="Y180" s="11">
        <f>IF('OddsRatio_working_3-way'!W180&gt;=0,IF('OddsRatio_working_3-way'!V180+SQRT('OddsRatio_working_3-way'!W180)&gt;0,0,PI()),ACOS('OddsRatio_working_3-way'!V180/(2*'OddsRatio_working_3-way'!X180)))</f>
        <v>0.28586220978392607</v>
      </c>
      <c r="Z180" s="11">
        <f>'OddsRatio_working_3-way'!X180^(1/3)*COS('OddsRatio_working_3-way'!Y180/3)</f>
        <v>0.52668493148075601</v>
      </c>
      <c r="AA180" s="11">
        <f>'OddsRatio_working_3-way'!X180^(1/3)*COS(('OddsRatio_working_3-way'!Y180+2*PI())/3)</f>
        <v>-0.30693721944340252</v>
      </c>
      <c r="AB180" s="11">
        <f>'OddsRatio_working_3-way'!X180^(1/3)*COS(('OddsRatio_working_3-way'!Y180+4*PI())/3)</f>
        <v>-0.2197477120373536</v>
      </c>
      <c r="AC180" s="11">
        <f>'OddsRatio_working_3-way'!X180^(1/3)*SIN('OddsRatio_working_3-way'!Y180/3)</f>
        <v>5.0338885571393398E-2</v>
      </c>
      <c r="AD180" s="11">
        <f>'OddsRatio_working_3-way'!X180^(1/3)*SIN(('OddsRatio_working_3-way'!Y180+2*PI())/3)</f>
        <v>0.4309530876671045</v>
      </c>
      <c r="AE180" s="11">
        <f>'OddsRatio_working_3-way'!X180^(1/3)*SIN(('OddsRatio_working_3-way'!Y180+4*PI())/3)</f>
        <v>-0.48129197323849771</v>
      </c>
      <c r="AF180" s="11">
        <f>-'OddsRatio_working_3-way'!U180/(3*'OddsRatio_working_3-way'!X180^(1/3))*COS(('OddsRatio_working_3-way'!Y180)/3)</f>
        <v>0.5266849314807559</v>
      </c>
      <c r="AG180" s="11">
        <f>-'OddsRatio_working_3-way'!U180/(3*'OddsRatio_working_3-way'!X180^(1/3))*COS(('OddsRatio_working_3-way'!Y180+2*PI())/3)</f>
        <v>-0.30693721944340241</v>
      </c>
      <c r="AH180" s="11">
        <f>-'OddsRatio_working_3-way'!U180/(3*'OddsRatio_working_3-way'!X180^(1/3))*COS(('OddsRatio_working_3-way'!Y180+4*PI())/3)</f>
        <v>-0.21974771203735358</v>
      </c>
      <c r="AI180" s="11">
        <f>'OddsRatio_working_3-way'!U180/(3*'OddsRatio_working_3-way'!X180^(1/3))*SIN(('OddsRatio_working_3-way'!Y180)/3)</f>
        <v>-5.0338885571393384E-2</v>
      </c>
      <c r="AJ180" s="11">
        <f>'OddsRatio_working_3-way'!U180/(3*'OddsRatio_working_3-way'!X180^(1/3))*SIN(('OddsRatio_working_3-way'!Y180+2*PI())/3)</f>
        <v>-0.43095308766710444</v>
      </c>
      <c r="AK180" s="11">
        <f>'OddsRatio_working_3-way'!U180/(3*'OddsRatio_working_3-way'!X180^(1/3))*SIN(('OddsRatio_working_3-way'!Y180+4*PI())/3)</f>
        <v>0.48129197323849765</v>
      </c>
      <c r="AL180" s="11">
        <f>'OddsRatio_working_3-way'!Z180+'OddsRatio_working_3-way'!AF180</f>
        <v>1.053369862961512</v>
      </c>
      <c r="AM180" s="11">
        <f>'OddsRatio_working_3-way'!AA180+'OddsRatio_working_3-way'!AG180</f>
        <v>-0.61387443888680493</v>
      </c>
      <c r="AN180" s="11">
        <f>'OddsRatio_working_3-way'!AB180+'OddsRatio_working_3-way'!AH180</f>
        <v>-0.43949542407470721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1.053369862961512</v>
      </c>
      <c r="AS180" s="11">
        <f>IF(('OddsRatio_working_3-way'!X180=0),IF(Q180&gt;0,-Q180^(1/3),(-Q180)^(1/3)),'OddsRatio_working_3-way'!AM180-'OddsRatio_working_3-way'!R180/3)</f>
        <v>-0.61387443888680493</v>
      </c>
      <c r="AT180" s="11">
        <f>IF(('OddsRatio_working_3-way'!X180=0),IF(Q180&gt;0,-Q180^(1/3),(-Q180)^(1/3)),'OddsRatio_working_3-way'!AN180-'OddsRatio_working_3-way'!R180/3)</f>
        <v>-0.43949542407470721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3.01</v>
      </c>
      <c r="B181" s="4">
        <f>IF('True_Odds_Calculator_3-way'!B182="","",'True_Odds_Calculator_3-way'!B182)</f>
        <v>3.34</v>
      </c>
      <c r="C181" s="4">
        <f>IF('True_Odds_Calculator_3-way'!C182="","",'True_Odds_Calculator_3-way'!C182)</f>
        <v>2.33</v>
      </c>
      <c r="D181" s="9">
        <f t="shared" si="28"/>
        <v>0.3123312418057213</v>
      </c>
      <c r="E181" s="9">
        <f t="shared" si="29"/>
        <v>0.28064606506525985</v>
      </c>
      <c r="F181" s="9">
        <f t="shared" si="30"/>
        <v>0.40702269312901873</v>
      </c>
      <c r="G181" s="9">
        <f t="shared" si="31"/>
        <v>1.0953875709573477</v>
      </c>
      <c r="H181" s="9">
        <f t="shared" si="32"/>
        <v>3.2017290176242685</v>
      </c>
      <c r="I181" s="9">
        <f t="shared" si="33"/>
        <v>3.5632069160401931</v>
      </c>
      <c r="J181" s="9">
        <f t="shared" si="34"/>
        <v>2.4568654693732723</v>
      </c>
      <c r="K181" s="11">
        <f t="shared" si="35"/>
        <v>0.33222591362126247</v>
      </c>
      <c r="L181" s="11">
        <f t="shared" si="36"/>
        <v>0.29940119760479045</v>
      </c>
      <c r="M181" s="11">
        <f t="shared" si="37"/>
        <v>0.42918454935622319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-0.26705128519286392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0.24248197031286406</v>
      </c>
      <c r="Q181" s="11">
        <f>2*'OddsRatio_working_3-way'!K181*'OddsRatio_working_3-way'!L181*'OddsRatio_working_3-way'!M181</f>
        <v>8.538097546227609E-2</v>
      </c>
      <c r="R181" s="11">
        <f t="shared" si="38"/>
        <v>0</v>
      </c>
      <c r="S181" s="11">
        <f t="shared" si="39"/>
        <v>-0.90799776581394864</v>
      </c>
      <c r="T181" s="11">
        <f t="shared" si="40"/>
        <v>-0.3197175231739256</v>
      </c>
      <c r="U181" s="11">
        <f>'OddsRatio_working_3-way'!S181-'OddsRatio_working_3-way'!R181^2/3</f>
        <v>-0.90799776581394864</v>
      </c>
      <c r="V181" s="11">
        <f>'OddsRatio_working_3-way'!S181*'OddsRatio_working_3-way'!R181/3-2*'OddsRatio_working_3-way'!R181^3/27-'OddsRatio_working_3-way'!T181</f>
        <v>0.3197175231739256</v>
      </c>
      <c r="W181" s="11">
        <f>'OddsRatio_working_3-way'!V181^2+4*'OddsRatio_working_3-way'!U181^3/27</f>
        <v>-8.685562560077173E-3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0.16651190436763585</v>
      </c>
      <c r="Y181" s="11">
        <f>IF('OddsRatio_working_3-way'!W181&gt;=0,IF('OddsRatio_working_3-way'!V181+SQRT('OddsRatio_working_3-way'!W181)&gt;0,0,PI()),ACOS('OddsRatio_working_3-way'!V181/(2*'OddsRatio_working_3-way'!X181)))</f>
        <v>0.28363677655959352</v>
      </c>
      <c r="Z181" s="11">
        <f>'OddsRatio_working_3-way'!X181^(1/3)*COS('OddsRatio_working_3-way'!Y181/3)</f>
        <v>0.54769378547867387</v>
      </c>
      <c r="AA181" s="11">
        <f>'OddsRatio_working_3-way'!X181^(1/3)*COS(('OddsRatio_working_3-way'!Y181+2*PI())/3)</f>
        <v>-0.3188255483941852</v>
      </c>
      <c r="AB181" s="11">
        <f>'OddsRatio_working_3-way'!X181^(1/3)*COS(('OddsRatio_working_3-way'!Y181+4*PI())/3)</f>
        <v>-0.22886823708448878</v>
      </c>
      <c r="AC181" s="11">
        <f>'OddsRatio_working_3-way'!X181^(1/3)*SIN('OddsRatio_working_3-way'!Y181/3)</f>
        <v>5.1936877900228502E-2</v>
      </c>
      <c r="AD181" s="11">
        <f>'OddsRatio_working_3-way'!X181^(1/3)*SIN(('OddsRatio_working_3-way'!Y181+2*PI())/3)</f>
        <v>0.44834829276928206</v>
      </c>
      <c r="AE181" s="11">
        <f>'OddsRatio_working_3-way'!X181^(1/3)*SIN(('OddsRatio_working_3-way'!Y181+4*PI())/3)</f>
        <v>-0.50028517066951039</v>
      </c>
      <c r="AF181" s="11">
        <f>-'OddsRatio_working_3-way'!U181/(3*'OddsRatio_working_3-way'!X181^(1/3))*COS(('OddsRatio_working_3-way'!Y181)/3)</f>
        <v>0.54769378547867387</v>
      </c>
      <c r="AG181" s="11">
        <f>-'OddsRatio_working_3-way'!U181/(3*'OddsRatio_working_3-way'!X181^(1/3))*COS(('OddsRatio_working_3-way'!Y181+2*PI())/3)</f>
        <v>-0.3188255483941852</v>
      </c>
      <c r="AH181" s="11">
        <f>-'OddsRatio_working_3-way'!U181/(3*'OddsRatio_working_3-way'!X181^(1/3))*COS(('OddsRatio_working_3-way'!Y181+4*PI())/3)</f>
        <v>-0.22886823708448878</v>
      </c>
      <c r="AI181" s="11">
        <f>'OddsRatio_working_3-way'!U181/(3*'OddsRatio_working_3-way'!X181^(1/3))*SIN(('OddsRatio_working_3-way'!Y181)/3)</f>
        <v>-5.1936877900228502E-2</v>
      </c>
      <c r="AJ181" s="11">
        <f>'OddsRatio_working_3-way'!U181/(3*'OddsRatio_working_3-way'!X181^(1/3))*SIN(('OddsRatio_working_3-way'!Y181+2*PI())/3)</f>
        <v>-0.44834829276928206</v>
      </c>
      <c r="AK181" s="11">
        <f>'OddsRatio_working_3-way'!U181/(3*'OddsRatio_working_3-way'!X181^(1/3))*SIN(('OddsRatio_working_3-way'!Y181+4*PI())/3)</f>
        <v>0.50028517066951039</v>
      </c>
      <c r="AL181" s="11">
        <f>'OddsRatio_working_3-way'!Z181+'OddsRatio_working_3-way'!AF181</f>
        <v>1.0953875709573477</v>
      </c>
      <c r="AM181" s="11">
        <f>'OddsRatio_working_3-way'!AA181+'OddsRatio_working_3-way'!AG181</f>
        <v>-0.6376510967883704</v>
      </c>
      <c r="AN181" s="11">
        <f>'OddsRatio_working_3-way'!AB181+'OddsRatio_working_3-way'!AH181</f>
        <v>-0.45773647416897756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1.0953875709573477</v>
      </c>
      <c r="AS181" s="11">
        <f>IF(('OddsRatio_working_3-way'!X181=0),IF(Q181&gt;0,-Q181^(1/3),(-Q181)^(1/3)),'OddsRatio_working_3-way'!AM181-'OddsRatio_working_3-way'!R181/3)</f>
        <v>-0.6376510967883704</v>
      </c>
      <c r="AT181" s="11">
        <f>IF(('OddsRatio_working_3-way'!X181=0),IF(Q181&gt;0,-Q181^(1/3),(-Q181)^(1/3)),'OddsRatio_working_3-way'!AN181-'OddsRatio_working_3-way'!R181/3)</f>
        <v>-0.45773647416897756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2.65</v>
      </c>
      <c r="B182" s="4">
        <f>IF('True_Odds_Calculator_3-way'!B183="","",'True_Odds_Calculator_3-way'!B183)</f>
        <v>3.23</v>
      </c>
      <c r="C182" s="4">
        <f>IF('True_Odds_Calculator_3-way'!C183="","",'True_Odds_Calculator_3-way'!C183)</f>
        <v>2.68</v>
      </c>
      <c r="D182" s="9">
        <f t="shared" si="28"/>
        <v>0.35663381142209155</v>
      </c>
      <c r="E182" s="9">
        <f t="shared" si="29"/>
        <v>0.29085589001438578</v>
      </c>
      <c r="F182" s="9">
        <f t="shared" si="30"/>
        <v>0.35251029856352289</v>
      </c>
      <c r="G182" s="9">
        <f t="shared" si="31"/>
        <v>1.0933312817806371</v>
      </c>
      <c r="H182" s="9">
        <f t="shared" si="32"/>
        <v>2.8039966149380513</v>
      </c>
      <c r="I182" s="9">
        <f t="shared" si="33"/>
        <v>3.4381287583708202</v>
      </c>
      <c r="J182" s="9">
        <f t="shared" si="34"/>
        <v>2.8367965533914705</v>
      </c>
      <c r="K182" s="11">
        <f t="shared" si="35"/>
        <v>0.37735849056603776</v>
      </c>
      <c r="L182" s="11">
        <f t="shared" si="36"/>
        <v>0.30959752321981426</v>
      </c>
      <c r="M182" s="11">
        <f t="shared" si="37"/>
        <v>0.37313432835820892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-0.26947277747601739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0.24237710913857602</v>
      </c>
      <c r="Q182" s="11">
        <f>2*'OddsRatio_working_3-way'!K182*'OddsRatio_working_3-way'!L182*'OddsRatio_working_3-way'!M182</f>
        <v>8.718601048150218E-2</v>
      </c>
      <c r="R182" s="11">
        <f t="shared" si="38"/>
        <v>0</v>
      </c>
      <c r="S182" s="11">
        <f t="shared" si="39"/>
        <v>-0.89944932994260307</v>
      </c>
      <c r="T182" s="11">
        <f t="shared" si="40"/>
        <v>-0.32354292443978533</v>
      </c>
      <c r="U182" s="11">
        <f>'OddsRatio_working_3-way'!S182-'OddsRatio_working_3-way'!R182^2/3</f>
        <v>-0.89944932994260307</v>
      </c>
      <c r="V182" s="11">
        <f>'OddsRatio_working_3-way'!S182*'OddsRatio_working_3-way'!R182/3-2*'OddsRatio_working_3-way'!R182^3/27-'OddsRatio_working_3-way'!T182</f>
        <v>0.32354292443978533</v>
      </c>
      <c r="W182" s="11">
        <f>'OddsRatio_working_3-way'!V182^2+4*'OddsRatio_working_3-way'!U182^3/27</f>
        <v>-3.1218560945549673E-3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0.16416598311587238</v>
      </c>
      <c r="Y182" s="11">
        <f>IF('OddsRatio_working_3-way'!W182&gt;=0,IF('OddsRatio_working_3-way'!V182+SQRT('OddsRatio_working_3-way'!W182)&gt;0,0,PI()),ACOS('OddsRatio_working_3-way'!V182/(2*'OddsRatio_working_3-way'!X182)))</f>
        <v>0.17100626790959184</v>
      </c>
      <c r="Z182" s="11">
        <f>'OddsRatio_working_3-way'!X182^(1/3)*COS('OddsRatio_working_3-way'!Y182/3)</f>
        <v>0.54666564089031855</v>
      </c>
      <c r="AA182" s="11">
        <f>'OddsRatio_working_3-way'!X182^(1/3)*COS(('OddsRatio_working_3-way'!Y182+2*PI())/3)</f>
        <v>-0.3003483768550072</v>
      </c>
      <c r="AB182" s="11">
        <f>'OddsRatio_working_3-way'!X182^(1/3)*COS(('OddsRatio_working_3-way'!Y182+4*PI())/3)</f>
        <v>-0.24631726403531146</v>
      </c>
      <c r="AC182" s="11">
        <f>'OddsRatio_working_3-way'!X182^(1/3)*SIN('OddsRatio_working_3-way'!Y182/3)</f>
        <v>3.119487753106644E-2</v>
      </c>
      <c r="AD182" s="11">
        <f>'OddsRatio_working_3-way'!X182^(1/3)*SIN(('OddsRatio_working_3-way'!Y182+2*PI())/3)</f>
        <v>0.45782889362158385</v>
      </c>
      <c r="AE182" s="11">
        <f>'OddsRatio_working_3-way'!X182^(1/3)*SIN(('OddsRatio_working_3-way'!Y182+4*PI())/3)</f>
        <v>-0.48902377115265022</v>
      </c>
      <c r="AF182" s="11">
        <f>-'OddsRatio_working_3-way'!U182/(3*'OddsRatio_working_3-way'!X182^(1/3))*COS(('OddsRatio_working_3-way'!Y182)/3)</f>
        <v>0.54666564089031866</v>
      </c>
      <c r="AG182" s="11">
        <f>-'OddsRatio_working_3-way'!U182/(3*'OddsRatio_working_3-way'!X182^(1/3))*COS(('OddsRatio_working_3-way'!Y182+2*PI())/3)</f>
        <v>-0.30034837685500726</v>
      </c>
      <c r="AH182" s="11">
        <f>-'OddsRatio_working_3-way'!U182/(3*'OddsRatio_working_3-way'!X182^(1/3))*COS(('OddsRatio_working_3-way'!Y182+4*PI())/3)</f>
        <v>-0.24631726403531151</v>
      </c>
      <c r="AI182" s="11">
        <f>'OddsRatio_working_3-way'!U182/(3*'OddsRatio_working_3-way'!X182^(1/3))*SIN(('OddsRatio_working_3-way'!Y182)/3)</f>
        <v>-3.1194877531066447E-2</v>
      </c>
      <c r="AJ182" s="11">
        <f>'OddsRatio_working_3-way'!U182/(3*'OddsRatio_working_3-way'!X182^(1/3))*SIN(('OddsRatio_working_3-way'!Y182+2*PI())/3)</f>
        <v>-0.45782889362158397</v>
      </c>
      <c r="AK182" s="11">
        <f>'OddsRatio_working_3-way'!U182/(3*'OddsRatio_working_3-way'!X182^(1/3))*SIN(('OddsRatio_working_3-way'!Y182+4*PI())/3)</f>
        <v>0.48902377115265033</v>
      </c>
      <c r="AL182" s="11">
        <f>'OddsRatio_working_3-way'!Z182+'OddsRatio_working_3-way'!AF182</f>
        <v>1.0933312817806371</v>
      </c>
      <c r="AM182" s="11">
        <f>'OddsRatio_working_3-way'!AA182+'OddsRatio_working_3-way'!AG182</f>
        <v>-0.60069675371001452</v>
      </c>
      <c r="AN182" s="11">
        <f>'OddsRatio_working_3-way'!AB182+'OddsRatio_working_3-way'!AH182</f>
        <v>-0.49263452807062297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1.0933312817806371</v>
      </c>
      <c r="AS182" s="11">
        <f>IF(('OddsRatio_working_3-way'!X182=0),IF(Q182&gt;0,-Q182^(1/3),(-Q182)^(1/3)),'OddsRatio_working_3-way'!AM182-'OddsRatio_working_3-way'!R182/3)</f>
        <v>-0.60069675371001452</v>
      </c>
      <c r="AT182" s="11">
        <f>IF(('OddsRatio_working_3-way'!X182=0),IF(Q182&gt;0,-Q182^(1/3),(-Q182)^(1/3)),'OddsRatio_working_3-way'!AN182-'OddsRatio_working_3-way'!R182/3)</f>
        <v>-0.49263452807062297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6.48</v>
      </c>
      <c r="B183" s="4">
        <f>IF('True_Odds_Calculator_3-way'!B184="","",'True_Odds_Calculator_3-way'!B184)</f>
        <v>5.47</v>
      </c>
      <c r="C183" s="4">
        <f>IF('True_Odds_Calculator_3-way'!C184="","",'True_Odds_Calculator_3-way'!C184)</f>
        <v>1.44</v>
      </c>
      <c r="D183" s="9">
        <f t="shared" si="28"/>
        <v>0.14607567203005614</v>
      </c>
      <c r="E183" s="9">
        <f t="shared" si="29"/>
        <v>0.17335968975589555</v>
      </c>
      <c r="F183" s="9">
        <f t="shared" si="30"/>
        <v>0.68056463821404856</v>
      </c>
      <c r="G183" s="9">
        <f t="shared" si="31"/>
        <v>1.066745784073635</v>
      </c>
      <c r="H183" s="9">
        <f t="shared" si="32"/>
        <v>6.8457668967235188</v>
      </c>
      <c r="I183" s="9">
        <f t="shared" si="33"/>
        <v>5.7683536548091476</v>
      </c>
      <c r="J183" s="9">
        <f t="shared" si="34"/>
        <v>1.4693681449923994</v>
      </c>
      <c r="K183" s="11">
        <f t="shared" si="35"/>
        <v>0.15432098765432098</v>
      </c>
      <c r="L183" s="11">
        <f t="shared" si="36"/>
        <v>0.18281535648994515</v>
      </c>
      <c r="M183" s="11">
        <f t="shared" si="37"/>
        <v>0.69444444444444442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-0.21116208123622326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0.20355919430839872</v>
      </c>
      <c r="Q183" s="11">
        <f>2*'OddsRatio_working_3-way'!K183*'OddsRatio_working_3-way'!L183*'OddsRatio_working_3-way'!M183</f>
        <v>3.9183675516534879E-2</v>
      </c>
      <c r="R183" s="11">
        <f t="shared" si="38"/>
        <v>0</v>
      </c>
      <c r="S183" s="11">
        <f t="shared" si="39"/>
        <v>-0.96399501802921084</v>
      </c>
      <c r="T183" s="11">
        <f t="shared" si="40"/>
        <v>-0.18556208239253333</v>
      </c>
      <c r="U183" s="11">
        <f>'OddsRatio_working_3-way'!S183-'OddsRatio_working_3-way'!R183^2/3</f>
        <v>-0.96399501802921084</v>
      </c>
      <c r="V183" s="11">
        <f>'OddsRatio_working_3-way'!S183*'OddsRatio_working_3-way'!R183/3-2*'OddsRatio_working_3-way'!R183^3/27-'OddsRatio_working_3-way'!T183</f>
        <v>0.18556208239253333</v>
      </c>
      <c r="W183" s="11">
        <f>'OddsRatio_working_3-way'!V183^2+4*'OddsRatio_working_3-way'!U183^3/27</f>
        <v>-9.8281892081139244E-2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0.18215047248291216</v>
      </c>
      <c r="Y183" s="11">
        <f>IF('OddsRatio_working_3-way'!W183&gt;=0,IF('OddsRatio_working_3-way'!V183+SQRT('OddsRatio_working_3-way'!W183)&gt;0,0,PI()),ACOS('OddsRatio_working_3-way'!V183/(2*'OddsRatio_working_3-way'!X183)))</f>
        <v>1.0363498157964668</v>
      </c>
      <c r="Z183" s="11">
        <f>'OddsRatio_working_3-way'!X183^(1/3)*COS('OddsRatio_working_3-way'!Y183/3)</f>
        <v>0.53337289203681748</v>
      </c>
      <c r="AA183" s="11">
        <f>'OddsRatio_working_3-way'!X183^(1/3)*COS(('OddsRatio_working_3-way'!Y183+2*PI())/3)</f>
        <v>-0.43292053709937128</v>
      </c>
      <c r="AB183" s="11">
        <f>'OddsRatio_working_3-way'!X183^(1/3)*COS(('OddsRatio_working_3-way'!Y183+4*PI())/3)</f>
        <v>-0.10045235493744643</v>
      </c>
      <c r="AC183" s="11">
        <f>'OddsRatio_working_3-way'!X183^(1/3)*SIN('OddsRatio_working_3-way'!Y183/3)</f>
        <v>0.19195059446817311</v>
      </c>
      <c r="AD183" s="11">
        <f>'OddsRatio_working_3-way'!X183^(1/3)*SIN(('OddsRatio_working_3-way'!Y183+2*PI())/3)</f>
        <v>0.36593917695977224</v>
      </c>
      <c r="AE183" s="11">
        <f>'OddsRatio_working_3-way'!X183^(1/3)*SIN(('OddsRatio_working_3-way'!Y183+4*PI())/3)</f>
        <v>-0.55788977142794516</v>
      </c>
      <c r="AF183" s="11">
        <f>-'OddsRatio_working_3-way'!U183/(3*'OddsRatio_working_3-way'!X183^(1/3))*COS(('OddsRatio_working_3-way'!Y183)/3)</f>
        <v>0.53337289203681748</v>
      </c>
      <c r="AG183" s="11">
        <f>-'OddsRatio_working_3-way'!U183/(3*'OddsRatio_working_3-way'!X183^(1/3))*COS(('OddsRatio_working_3-way'!Y183+2*PI())/3)</f>
        <v>-0.43292053709937128</v>
      </c>
      <c r="AH183" s="11">
        <f>-'OddsRatio_working_3-way'!U183/(3*'OddsRatio_working_3-way'!X183^(1/3))*COS(('OddsRatio_working_3-way'!Y183+4*PI())/3)</f>
        <v>-0.10045235493744643</v>
      </c>
      <c r="AI183" s="11">
        <f>'OddsRatio_working_3-way'!U183/(3*'OddsRatio_working_3-way'!X183^(1/3))*SIN(('OddsRatio_working_3-way'!Y183)/3)</f>
        <v>-0.19195059446817311</v>
      </c>
      <c r="AJ183" s="11">
        <f>'OddsRatio_working_3-way'!U183/(3*'OddsRatio_working_3-way'!X183^(1/3))*SIN(('OddsRatio_working_3-way'!Y183+2*PI())/3)</f>
        <v>-0.36593917695977224</v>
      </c>
      <c r="AK183" s="11">
        <f>'OddsRatio_working_3-way'!U183/(3*'OddsRatio_working_3-way'!X183^(1/3))*SIN(('OddsRatio_working_3-way'!Y183+4*PI())/3)</f>
        <v>0.55788977142794516</v>
      </c>
      <c r="AL183" s="11">
        <f>'OddsRatio_working_3-way'!Z183+'OddsRatio_working_3-way'!AF183</f>
        <v>1.066745784073635</v>
      </c>
      <c r="AM183" s="11">
        <f>'OddsRatio_working_3-way'!AA183+'OddsRatio_working_3-way'!AG183</f>
        <v>-0.86584107419874257</v>
      </c>
      <c r="AN183" s="11">
        <f>'OddsRatio_working_3-way'!AB183+'OddsRatio_working_3-way'!AH183</f>
        <v>-0.20090470987489287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1.066745784073635</v>
      </c>
      <c r="AS183" s="11">
        <f>IF(('OddsRatio_working_3-way'!X183=0),IF(Q183&gt;0,-Q183^(1/3),(-Q183)^(1/3)),'OddsRatio_working_3-way'!AM183-'OddsRatio_working_3-way'!R183/3)</f>
        <v>-0.86584107419874257</v>
      </c>
      <c r="AT183" s="11">
        <f>IF(('OddsRatio_working_3-way'!X183=0),IF(Q183&gt;0,-Q183^(1/3),(-Q183)^(1/3)),'OddsRatio_working_3-way'!AN183-'OddsRatio_working_3-way'!R183/3)</f>
        <v>-0.20090470987489287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2.1</v>
      </c>
      <c r="B184" s="4">
        <f>IF('True_Odds_Calculator_3-way'!B185="","",'True_Odds_Calculator_3-way'!B185)</f>
        <v>3.46</v>
      </c>
      <c r="C184" s="4">
        <f>IF('True_Odds_Calculator_3-way'!C185="","",'True_Odds_Calculator_3-way'!C185)</f>
        <v>3.83</v>
      </c>
      <c r="D184" s="9">
        <f t="shared" si="28"/>
        <v>0.46601190225586581</v>
      </c>
      <c r="E184" s="9">
        <f t="shared" si="29"/>
        <v>0.28069565671605529</v>
      </c>
      <c r="F184" s="9">
        <f t="shared" si="30"/>
        <v>0.25329244102807907</v>
      </c>
      <c r="G184" s="9">
        <f t="shared" si="31"/>
        <v>1.041698125889079</v>
      </c>
      <c r="H184" s="9">
        <f t="shared" si="32"/>
        <v>2.1458679384779873</v>
      </c>
      <c r="I184" s="9">
        <f t="shared" si="33"/>
        <v>3.5625773896871338</v>
      </c>
      <c r="J184" s="9">
        <f t="shared" si="34"/>
        <v>3.9480056962660943</v>
      </c>
      <c r="K184" s="11">
        <f t="shared" si="35"/>
        <v>0.47619047619047616</v>
      </c>
      <c r="L184" s="11">
        <f t="shared" si="36"/>
        <v>0.28901734104046245</v>
      </c>
      <c r="M184" s="11">
        <f t="shared" si="37"/>
        <v>0.2610966057441253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-0.2751820237897602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0.22961840224400779</v>
      </c>
      <c r="Q184" s="11">
        <f>2*'OddsRatio_working_3-way'!K184*'OddsRatio_working_3-way'!L184*'OddsRatio_working_3-way'!M184</f>
        <v>7.1868044520816202E-2</v>
      </c>
      <c r="R184" s="11">
        <f t="shared" si="38"/>
        <v>0</v>
      </c>
      <c r="S184" s="11">
        <f t="shared" si="39"/>
        <v>-0.83442369920004966</v>
      </c>
      <c r="T184" s="11">
        <f t="shared" si="40"/>
        <v>-0.26116547705791848</v>
      </c>
      <c r="U184" s="11">
        <f>'OddsRatio_working_3-way'!S184-'OddsRatio_working_3-way'!R184^2/3</f>
        <v>-0.83442369920004966</v>
      </c>
      <c r="V184" s="11">
        <f>'OddsRatio_working_3-way'!S184*'OddsRatio_working_3-way'!R184/3-2*'OddsRatio_working_3-way'!R184^3/27-'OddsRatio_working_3-way'!T184</f>
        <v>0.26116547705791848</v>
      </c>
      <c r="W184" s="11">
        <f>'OddsRatio_working_3-way'!V184^2+4*'OddsRatio_working_3-way'!U184^3/27</f>
        <v>-1.7863448822740144E-2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0.14668917413158877</v>
      </c>
      <c r="Y184" s="11">
        <f>IF('OddsRatio_working_3-way'!W184&gt;=0,IF('OddsRatio_working_3-way'!V184+SQRT('OddsRatio_working_3-way'!W184)&gt;0,0,PI()),ACOS('OddsRatio_working_3-way'!V184/(2*'OddsRatio_working_3-way'!X184)))</f>
        <v>0.47301180038975965</v>
      </c>
      <c r="Z184" s="11">
        <f>'OddsRatio_working_3-way'!X184^(1/3)*COS('OddsRatio_working_3-way'!Y184/3)</f>
        <v>0.52084906294453948</v>
      </c>
      <c r="AA184" s="11">
        <f>'OddsRatio_working_3-way'!X184^(1/3)*COS(('OddsRatio_working_3-way'!Y184+2*PI())/3)</f>
        <v>-0.33214004598871677</v>
      </c>
      <c r="AB184" s="11">
        <f>'OddsRatio_working_3-way'!X184^(1/3)*COS(('OddsRatio_working_3-way'!Y184+4*PI())/3)</f>
        <v>-0.18870901695582268</v>
      </c>
      <c r="AC184" s="11">
        <f>'OddsRatio_working_3-way'!X184^(1/3)*SIN('OddsRatio_working_3-way'!Y184/3)</f>
        <v>8.2809943222286422E-2</v>
      </c>
      <c r="AD184" s="11">
        <f>'OddsRatio_working_3-way'!X184^(1/3)*SIN(('OddsRatio_working_3-way'!Y184+2*PI())/3)</f>
        <v>0.40966354843614816</v>
      </c>
      <c r="AE184" s="11">
        <f>'OddsRatio_working_3-way'!X184^(1/3)*SIN(('OddsRatio_working_3-way'!Y184+4*PI())/3)</f>
        <v>-0.49247349165843457</v>
      </c>
      <c r="AF184" s="11">
        <f>-'OddsRatio_working_3-way'!U184/(3*'OddsRatio_working_3-way'!X184^(1/3))*COS(('OddsRatio_working_3-way'!Y184)/3)</f>
        <v>0.52084906294453959</v>
      </c>
      <c r="AG184" s="11">
        <f>-'OddsRatio_working_3-way'!U184/(3*'OddsRatio_working_3-way'!X184^(1/3))*COS(('OddsRatio_working_3-way'!Y184+2*PI())/3)</f>
        <v>-0.33214004598871683</v>
      </c>
      <c r="AH184" s="11">
        <f>-'OddsRatio_working_3-way'!U184/(3*'OddsRatio_working_3-way'!X184^(1/3))*COS(('OddsRatio_working_3-way'!Y184+4*PI())/3)</f>
        <v>-0.18870901695582271</v>
      </c>
      <c r="AI184" s="11">
        <f>'OddsRatio_working_3-way'!U184/(3*'OddsRatio_working_3-way'!X184^(1/3))*SIN(('OddsRatio_working_3-way'!Y184)/3)</f>
        <v>-8.2809943222286436E-2</v>
      </c>
      <c r="AJ184" s="11">
        <f>'OddsRatio_working_3-way'!U184/(3*'OddsRatio_working_3-way'!X184^(1/3))*SIN(('OddsRatio_working_3-way'!Y184+2*PI())/3)</f>
        <v>-0.40966354843614827</v>
      </c>
      <c r="AK184" s="11">
        <f>'OddsRatio_working_3-way'!U184/(3*'OddsRatio_working_3-way'!X184^(1/3))*SIN(('OddsRatio_working_3-way'!Y184+4*PI())/3)</f>
        <v>0.49247349165843468</v>
      </c>
      <c r="AL184" s="11">
        <f>'OddsRatio_working_3-way'!Z184+'OddsRatio_working_3-way'!AF184</f>
        <v>1.041698125889079</v>
      </c>
      <c r="AM184" s="11">
        <f>'OddsRatio_working_3-way'!AA184+'OddsRatio_working_3-way'!AG184</f>
        <v>-0.66428009197743365</v>
      </c>
      <c r="AN184" s="11">
        <f>'OddsRatio_working_3-way'!AB184+'OddsRatio_working_3-way'!AH184</f>
        <v>-0.37741803391164541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1.041698125889079</v>
      </c>
      <c r="AS184" s="11">
        <f>IF(('OddsRatio_working_3-way'!X184=0),IF(Q184&gt;0,-Q184^(1/3),(-Q184)^(1/3)),'OddsRatio_working_3-way'!AM184-'OddsRatio_working_3-way'!R184/3)</f>
        <v>-0.66428009197743365</v>
      </c>
      <c r="AT184" s="11">
        <f>IF(('OddsRatio_working_3-way'!X184=0),IF(Q184&gt;0,-Q184^(1/3),(-Q184)^(1/3)),'OddsRatio_working_3-way'!AN184-'OddsRatio_working_3-way'!R184/3)</f>
        <v>-0.37741803391164541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8.35</v>
      </c>
      <c r="B185" s="4">
        <f>IF('True_Odds_Calculator_3-way'!B186="","",'True_Odds_Calculator_3-way'!B186)</f>
        <v>5.53</v>
      </c>
      <c r="C185" s="4">
        <f>IF('True_Odds_Calculator_3-way'!C186="","",'True_Odds_Calculator_3-way'!C186)</f>
        <v>1.37</v>
      </c>
      <c r="D185" s="9">
        <f t="shared" si="28"/>
        <v>0.11276046463837652</v>
      </c>
      <c r="E185" s="9">
        <f t="shared" si="29"/>
        <v>0.17095545856935135</v>
      </c>
      <c r="F185" s="9">
        <f t="shared" si="30"/>
        <v>0.71628407679227202</v>
      </c>
      <c r="G185" s="9">
        <f t="shared" si="31"/>
        <v>1.0705246944581972</v>
      </c>
      <c r="H185" s="9">
        <f t="shared" si="32"/>
        <v>8.8683565042677497</v>
      </c>
      <c r="I185" s="9">
        <f t="shared" si="33"/>
        <v>5.8494768658956326</v>
      </c>
      <c r="J185" s="9">
        <f t="shared" si="34"/>
        <v>1.396094136949533</v>
      </c>
      <c r="K185" s="11">
        <f t="shared" si="35"/>
        <v>0.11976047904191617</v>
      </c>
      <c r="L185" s="11">
        <f t="shared" si="36"/>
        <v>0.18083182640144665</v>
      </c>
      <c r="M185" s="11">
        <f t="shared" si="37"/>
        <v>0.72992700729927007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-0.1947399666157843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0.19364394190460438</v>
      </c>
      <c r="Q185" s="11">
        <f>2*'OddsRatio_working_3-way'!K185*'OddsRatio_working_3-way'!L185*'OddsRatio_working_3-way'!M185</f>
        <v>3.1615337453812953E-2</v>
      </c>
      <c r="R185" s="11">
        <f t="shared" si="38"/>
        <v>0</v>
      </c>
      <c r="S185" s="11">
        <f t="shared" si="39"/>
        <v>-0.99437185529900829</v>
      </c>
      <c r="T185" s="11">
        <f t="shared" si="40"/>
        <v>-0.16234642535494009</v>
      </c>
      <c r="U185" s="11">
        <f>'OddsRatio_working_3-way'!S185-'OddsRatio_working_3-way'!R185^2/3</f>
        <v>-0.99437185529900829</v>
      </c>
      <c r="V185" s="11">
        <f>'OddsRatio_working_3-way'!S185*'OddsRatio_working_3-way'!R185/3-2*'OddsRatio_working_3-way'!R185^3/27-'OddsRatio_working_3-way'!T185</f>
        <v>0.16234642535494009</v>
      </c>
      <c r="W185" s="11">
        <f>'OddsRatio_working_3-way'!V185^2+4*'OddsRatio_working_3-way'!U185^3/27</f>
        <v>-0.11930444049420136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0.19082767246898999</v>
      </c>
      <c r="Y185" s="11">
        <f>IF('OddsRatio_working_3-way'!W185&gt;=0,IF('OddsRatio_working_3-way'!V185+SQRT('OddsRatio_working_3-way'!W185)&gt;0,0,PI()),ACOS('OddsRatio_working_3-way'!V185/(2*'OddsRatio_working_3-way'!X185)))</f>
        <v>1.1314207529858415</v>
      </c>
      <c r="Z185" s="11">
        <f>'OddsRatio_working_3-way'!X185^(1/3)*COS('OddsRatio_working_3-way'!Y185/3)</f>
        <v>0.5352623472290986</v>
      </c>
      <c r="AA185" s="11">
        <f>'OddsRatio_working_3-way'!X185^(1/3)*COS(('OddsRatio_working_3-way'!Y185+2*PI())/3)</f>
        <v>-0.45124388710097679</v>
      </c>
      <c r="AB185" s="11">
        <f>'OddsRatio_working_3-way'!X185^(1/3)*COS(('OddsRatio_working_3-way'!Y185+4*PI())/3)</f>
        <v>-8.4018460128122002E-2</v>
      </c>
      <c r="AC185" s="11">
        <f>'OddsRatio_working_3-way'!X185^(1/3)*SIN('OddsRatio_working_3-way'!Y185/3)</f>
        <v>0.21201769911605331</v>
      </c>
      <c r="AD185" s="11">
        <f>'OddsRatio_working_3-way'!X185^(1/3)*SIN(('OddsRatio_working_3-way'!Y185+2*PI())/3)</f>
        <v>0.35754194083166008</v>
      </c>
      <c r="AE185" s="11">
        <f>'OddsRatio_working_3-way'!X185^(1/3)*SIN(('OddsRatio_working_3-way'!Y185+4*PI())/3)</f>
        <v>-0.56955963994771308</v>
      </c>
      <c r="AF185" s="11">
        <f>-'OddsRatio_working_3-way'!U185/(3*'OddsRatio_working_3-way'!X185^(1/3))*COS(('OddsRatio_working_3-way'!Y185)/3)</f>
        <v>0.5352623472290986</v>
      </c>
      <c r="AG185" s="11">
        <f>-'OddsRatio_working_3-way'!U185/(3*'OddsRatio_working_3-way'!X185^(1/3))*COS(('OddsRatio_working_3-way'!Y185+2*PI())/3)</f>
        <v>-0.45124388710097679</v>
      </c>
      <c r="AH185" s="11">
        <f>-'OddsRatio_working_3-way'!U185/(3*'OddsRatio_working_3-way'!X185^(1/3))*COS(('OddsRatio_working_3-way'!Y185+4*PI())/3)</f>
        <v>-8.4018460128122002E-2</v>
      </c>
      <c r="AI185" s="11">
        <f>'OddsRatio_working_3-way'!U185/(3*'OddsRatio_working_3-way'!X185^(1/3))*SIN(('OddsRatio_working_3-way'!Y185)/3)</f>
        <v>-0.21201769911605331</v>
      </c>
      <c r="AJ185" s="11">
        <f>'OddsRatio_working_3-way'!U185/(3*'OddsRatio_working_3-way'!X185^(1/3))*SIN(('OddsRatio_working_3-way'!Y185+2*PI())/3)</f>
        <v>-0.35754194083166008</v>
      </c>
      <c r="AK185" s="11">
        <f>'OddsRatio_working_3-way'!U185/(3*'OddsRatio_working_3-way'!X185^(1/3))*SIN(('OddsRatio_working_3-way'!Y185+4*PI())/3)</f>
        <v>0.56955963994771308</v>
      </c>
      <c r="AL185" s="11">
        <f>'OddsRatio_working_3-way'!Z185+'OddsRatio_working_3-way'!AF185</f>
        <v>1.0705246944581972</v>
      </c>
      <c r="AM185" s="11">
        <f>'OddsRatio_working_3-way'!AA185+'OddsRatio_working_3-way'!AG185</f>
        <v>-0.90248777420195359</v>
      </c>
      <c r="AN185" s="11">
        <f>'OddsRatio_working_3-way'!AB185+'OddsRatio_working_3-way'!AH185</f>
        <v>-0.168036920256244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1.0705246944581972</v>
      </c>
      <c r="AS185" s="11">
        <f>IF(('OddsRatio_working_3-way'!X185=0),IF(Q185&gt;0,-Q185^(1/3),(-Q185)^(1/3)),'OddsRatio_working_3-way'!AM185-'OddsRatio_working_3-way'!R185/3)</f>
        <v>-0.90248777420195359</v>
      </c>
      <c r="AT185" s="11">
        <f>IF(('OddsRatio_working_3-way'!X185=0),IF(Q185&gt;0,-Q185^(1/3),(-Q185)^(1/3)),'OddsRatio_working_3-way'!AN185-'OddsRatio_working_3-way'!R185/3)</f>
        <v>-0.168036920256244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3.75</v>
      </c>
      <c r="C186" s="4">
        <f>IF('True_Odds_Calculator_3-way'!C187="","",'True_Odds_Calculator_3-way'!C187)</f>
        <v>3.37</v>
      </c>
      <c r="D186" s="9">
        <f t="shared" si="28"/>
        <v>0.45287684665581229</v>
      </c>
      <c r="E186" s="9">
        <f t="shared" si="29"/>
        <v>0.25879622720440715</v>
      </c>
      <c r="F186" s="9">
        <f t="shared" si="30"/>
        <v>0.28832692613978073</v>
      </c>
      <c r="G186" s="9">
        <f t="shared" si="31"/>
        <v>1.0414705328762728</v>
      </c>
      <c r="H186" s="9">
        <f t="shared" si="32"/>
        <v>2.2081058181364766</v>
      </c>
      <c r="I186" s="9">
        <f t="shared" si="33"/>
        <v>3.86404396540975</v>
      </c>
      <c r="J186" s="9">
        <f t="shared" si="34"/>
        <v>3.468285162916767</v>
      </c>
      <c r="K186" s="11">
        <f t="shared" si="35"/>
        <v>0.46296296296296291</v>
      </c>
      <c r="L186" s="11">
        <f t="shared" si="36"/>
        <v>0.26666666666666666</v>
      </c>
      <c r="M186" s="11">
        <f t="shared" si="37"/>
        <v>0.29673590504451036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-0.27696450159358177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0.23006191156537348</v>
      </c>
      <c r="Q186" s="11">
        <f>2*'OddsRatio_working_3-way'!K186*'OddsRatio_working_3-way'!L186*'OddsRatio_working_3-way'!M186</f>
        <v>7.3268124702348225E-2</v>
      </c>
      <c r="R186" s="11">
        <f t="shared" si="38"/>
        <v>0</v>
      </c>
      <c r="S186" s="11">
        <f t="shared" si="39"/>
        <v>-0.83065486819306089</v>
      </c>
      <c r="T186" s="11">
        <f t="shared" si="40"/>
        <v>-0.26453976694046522</v>
      </c>
      <c r="U186" s="11">
        <f>'OddsRatio_working_3-way'!S186-'OddsRatio_working_3-way'!R186^2/3</f>
        <v>-0.83065486819306089</v>
      </c>
      <c r="V186" s="11">
        <f>'OddsRatio_working_3-way'!S186*'OddsRatio_working_3-way'!R186/3-2*'OddsRatio_working_3-way'!R186^3/27-'OddsRatio_working_3-way'!T186</f>
        <v>0.26453976694046522</v>
      </c>
      <c r="W186" s="11">
        <f>'OddsRatio_working_3-way'!V186^2+4*'OddsRatio_working_3-way'!U186^3/27</f>
        <v>-1.4928561220831443E-2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0.14569647345916364</v>
      </c>
      <c r="Y186" s="11">
        <f>IF('OddsRatio_working_3-way'!W186&gt;=0,IF('OddsRatio_working_3-way'!V186+SQRT('OddsRatio_working_3-way'!W186)&gt;0,0,PI()),ACOS('OddsRatio_working_3-way'!V186/(2*'OddsRatio_working_3-way'!X186)))</f>
        <v>0.43267952939902932</v>
      </c>
      <c r="Z186" s="11">
        <f>'OddsRatio_working_3-way'!X186^(1/3)*COS('OddsRatio_working_3-way'!Y186/3)</f>
        <v>0.52073526643813639</v>
      </c>
      <c r="AA186" s="11">
        <f>'OddsRatio_working_3-way'!X186^(1/3)*COS(('OddsRatio_working_3-way'!Y186+2*PI())/3)</f>
        <v>-0.3258642267485603</v>
      </c>
      <c r="AB186" s="11">
        <f>'OddsRatio_working_3-way'!X186^(1/3)*COS(('OddsRatio_working_3-way'!Y186+4*PI())/3)</f>
        <v>-0.19487103968957625</v>
      </c>
      <c r="AC186" s="11">
        <f>'OddsRatio_working_3-way'!X186^(1/3)*SIN('OddsRatio_working_3-way'!Y186/3)</f>
        <v>7.5628951810511394E-2</v>
      </c>
      <c r="AD186" s="11">
        <f>'OddsRatio_working_3-way'!X186^(1/3)*SIN(('OddsRatio_working_3-way'!Y186+2*PI())/3)</f>
        <v>0.41315549347662861</v>
      </c>
      <c r="AE186" s="11">
        <f>'OddsRatio_working_3-way'!X186^(1/3)*SIN(('OddsRatio_working_3-way'!Y186+4*PI())/3)</f>
        <v>-0.48878444528714005</v>
      </c>
      <c r="AF186" s="11">
        <f>-'OddsRatio_working_3-way'!U186/(3*'OddsRatio_working_3-way'!X186^(1/3))*COS(('OddsRatio_working_3-way'!Y186)/3)</f>
        <v>0.52073526643813639</v>
      </c>
      <c r="AG186" s="11">
        <f>-'OddsRatio_working_3-way'!U186/(3*'OddsRatio_working_3-way'!X186^(1/3))*COS(('OddsRatio_working_3-way'!Y186+2*PI())/3)</f>
        <v>-0.3258642267485603</v>
      </c>
      <c r="AH186" s="11">
        <f>-'OddsRatio_working_3-way'!U186/(3*'OddsRatio_working_3-way'!X186^(1/3))*COS(('OddsRatio_working_3-way'!Y186+4*PI())/3)</f>
        <v>-0.19487103968957625</v>
      </c>
      <c r="AI186" s="11">
        <f>'OddsRatio_working_3-way'!U186/(3*'OddsRatio_working_3-way'!X186^(1/3))*SIN(('OddsRatio_working_3-way'!Y186)/3)</f>
        <v>-7.5628951810511394E-2</v>
      </c>
      <c r="AJ186" s="11">
        <f>'OddsRatio_working_3-way'!U186/(3*'OddsRatio_working_3-way'!X186^(1/3))*SIN(('OddsRatio_working_3-way'!Y186+2*PI())/3)</f>
        <v>-0.41315549347662861</v>
      </c>
      <c r="AK186" s="11">
        <f>'OddsRatio_working_3-way'!U186/(3*'OddsRatio_working_3-way'!X186^(1/3))*SIN(('OddsRatio_working_3-way'!Y186+4*PI())/3)</f>
        <v>0.48878444528714005</v>
      </c>
      <c r="AL186" s="11">
        <f>'OddsRatio_working_3-way'!Z186+'OddsRatio_working_3-way'!AF186</f>
        <v>1.0414705328762728</v>
      </c>
      <c r="AM186" s="11">
        <f>'OddsRatio_working_3-way'!AA186+'OddsRatio_working_3-way'!AG186</f>
        <v>-0.65172845349712061</v>
      </c>
      <c r="AN186" s="11">
        <f>'OddsRatio_working_3-way'!AB186+'OddsRatio_working_3-way'!AH186</f>
        <v>-0.38974207937915251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1.0414705328762728</v>
      </c>
      <c r="AS186" s="11">
        <f>IF(('OddsRatio_working_3-way'!X186=0),IF(Q186&gt;0,-Q186^(1/3),(-Q186)^(1/3)),'OddsRatio_working_3-way'!AM186-'OddsRatio_working_3-way'!R186/3)</f>
        <v>-0.65172845349712061</v>
      </c>
      <c r="AT186" s="11">
        <f>IF(('OddsRatio_working_3-way'!X186=0),IF(Q186&gt;0,-Q186^(1/3),(-Q186)^(1/3)),'OddsRatio_working_3-way'!AN186-'OddsRatio_working_3-way'!R186/3)</f>
        <v>-0.38974207937915251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3.19</v>
      </c>
      <c r="B187" s="4">
        <f>IF('True_Odds_Calculator_3-way'!B188="","",'True_Odds_Calculator_3-way'!B188)</f>
        <v>3.81</v>
      </c>
      <c r="C187" s="4">
        <f>IF('True_Odds_Calculator_3-way'!C188="","",'True_Odds_Calculator_3-way'!C188)</f>
        <v>2.23</v>
      </c>
      <c r="D187" s="9">
        <f t="shared" si="28"/>
        <v>0.30549456882677128</v>
      </c>
      <c r="E187" s="9">
        <f t="shared" si="29"/>
        <v>0.25529832826102999</v>
      </c>
      <c r="F187" s="9">
        <f t="shared" si="30"/>
        <v>0.43920710291219867</v>
      </c>
      <c r="G187" s="9">
        <f t="shared" si="31"/>
        <v>1.0380733408024438</v>
      </c>
      <c r="H187" s="9">
        <f t="shared" si="32"/>
        <v>3.2733806163573518</v>
      </c>
      <c r="I187" s="9">
        <f t="shared" si="33"/>
        <v>3.9169860876548674</v>
      </c>
      <c r="J187" s="9">
        <f t="shared" si="34"/>
        <v>2.2768302091870058</v>
      </c>
      <c r="K187" s="11">
        <f t="shared" si="35"/>
        <v>0.31347962382445144</v>
      </c>
      <c r="L187" s="11">
        <f t="shared" si="36"/>
        <v>0.26246719160104987</v>
      </c>
      <c r="M187" s="11">
        <f t="shared" si="37"/>
        <v>0.44843049327354262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-0.2792769059679564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0.22986218194111935</v>
      </c>
      <c r="Q187" s="11">
        <f>2*'OddsRatio_working_3-way'!K187*'OddsRatio_working_3-way'!L187*'OddsRatio_working_3-way'!M187</f>
        <v>7.3792032725881015E-2</v>
      </c>
      <c r="R187" s="11">
        <f t="shared" si="38"/>
        <v>0</v>
      </c>
      <c r="S187" s="11">
        <f t="shared" si="39"/>
        <v>-0.82306190389939804</v>
      </c>
      <c r="T187" s="11">
        <f t="shared" si="40"/>
        <v>-0.26422533030478268</v>
      </c>
      <c r="U187" s="11">
        <f>'OddsRatio_working_3-way'!S187-'OddsRatio_working_3-way'!R187^2/3</f>
        <v>-0.82306190389939804</v>
      </c>
      <c r="V187" s="11">
        <f>'OddsRatio_working_3-way'!S187*'OddsRatio_working_3-way'!R187/3-2*'OddsRatio_working_3-way'!R187^3/27-'OddsRatio_working_3-way'!T187</f>
        <v>0.26422533030478268</v>
      </c>
      <c r="W187" s="11">
        <f>'OddsRatio_working_3-way'!V187^2+4*'OddsRatio_working_3-way'!U187^3/27</f>
        <v>-1.2787576955772997E-2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0.14370334210661603</v>
      </c>
      <c r="Y187" s="11">
        <f>IF('OddsRatio_working_3-way'!W187&gt;=0,IF('OddsRatio_working_3-way'!V187+SQRT('OddsRatio_working_3-way'!W187)&gt;0,0,PI()),ACOS('OddsRatio_working_3-way'!V187/(2*'OddsRatio_working_3-way'!X187)))</f>
        <v>0.40438886434981391</v>
      </c>
      <c r="Z187" s="11">
        <f>'OddsRatio_working_3-way'!X187^(1/3)*COS('OddsRatio_working_3-way'!Y187/3)</f>
        <v>0.51903667040122181</v>
      </c>
      <c r="AA187" s="11">
        <f>'OddsRatio_working_3-way'!X187^(1/3)*COS(('OddsRatio_working_3-way'!Y187+2*PI())/3)</f>
        <v>-0.32047879007883107</v>
      </c>
      <c r="AB187" s="11">
        <f>'OddsRatio_working_3-way'!X187^(1/3)*COS(('OddsRatio_working_3-way'!Y187+4*PI())/3)</f>
        <v>-0.19855788032239088</v>
      </c>
      <c r="AC187" s="11">
        <f>'OddsRatio_working_3-way'!X187^(1/3)*SIN('OddsRatio_working_3-way'!Y187/3)</f>
        <v>7.039107006772484E-2</v>
      </c>
      <c r="AD187" s="11">
        <f>'OddsRatio_working_3-way'!X187^(1/3)*SIN(('OddsRatio_working_3-way'!Y187+2*PI())/3)</f>
        <v>0.41430340702928631</v>
      </c>
      <c r="AE187" s="11">
        <f>'OddsRatio_working_3-way'!X187^(1/3)*SIN(('OddsRatio_working_3-way'!Y187+4*PI())/3)</f>
        <v>-0.48469447709701113</v>
      </c>
      <c r="AF187" s="11">
        <f>-'OddsRatio_working_3-way'!U187/(3*'OddsRatio_working_3-way'!X187^(1/3))*COS(('OddsRatio_working_3-way'!Y187)/3)</f>
        <v>0.51903667040122192</v>
      </c>
      <c r="AG187" s="11">
        <f>-'OddsRatio_working_3-way'!U187/(3*'OddsRatio_working_3-way'!X187^(1/3))*COS(('OddsRatio_working_3-way'!Y187+2*PI())/3)</f>
        <v>-0.32047879007883112</v>
      </c>
      <c r="AH187" s="11">
        <f>-'OddsRatio_working_3-way'!U187/(3*'OddsRatio_working_3-way'!X187^(1/3))*COS(('OddsRatio_working_3-way'!Y187+4*PI())/3)</f>
        <v>-0.19855788032239094</v>
      </c>
      <c r="AI187" s="11">
        <f>'OddsRatio_working_3-way'!U187/(3*'OddsRatio_working_3-way'!X187^(1/3))*SIN(('OddsRatio_working_3-way'!Y187)/3)</f>
        <v>-7.0391070067724854E-2</v>
      </c>
      <c r="AJ187" s="11">
        <f>'OddsRatio_working_3-way'!U187/(3*'OddsRatio_working_3-way'!X187^(1/3))*SIN(('OddsRatio_working_3-way'!Y187+2*PI())/3)</f>
        <v>-0.41430340702928642</v>
      </c>
      <c r="AK187" s="11">
        <f>'OddsRatio_working_3-way'!U187/(3*'OddsRatio_working_3-way'!X187^(1/3))*SIN(('OddsRatio_working_3-way'!Y187+4*PI())/3)</f>
        <v>0.48469447709701119</v>
      </c>
      <c r="AL187" s="11">
        <f>'OddsRatio_working_3-way'!Z187+'OddsRatio_working_3-way'!AF187</f>
        <v>1.0380733408024438</v>
      </c>
      <c r="AM187" s="11">
        <f>'OddsRatio_working_3-way'!AA187+'OddsRatio_working_3-way'!AG187</f>
        <v>-0.64095758015766213</v>
      </c>
      <c r="AN187" s="11">
        <f>'OddsRatio_working_3-way'!AB187+'OddsRatio_working_3-way'!AH187</f>
        <v>-0.39711576064478182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1.0380733408024438</v>
      </c>
      <c r="AS187" s="11">
        <f>IF(('OddsRatio_working_3-way'!X187=0),IF(Q187&gt;0,-Q187^(1/3),(-Q187)^(1/3)),'OddsRatio_working_3-way'!AM187-'OddsRatio_working_3-way'!R187/3)</f>
        <v>-0.64095758015766213</v>
      </c>
      <c r="AT187" s="11">
        <f>IF(('OddsRatio_working_3-way'!X187=0),IF(Q187&gt;0,-Q187^(1/3),(-Q187)^(1/3)),'OddsRatio_working_3-way'!AN187-'OddsRatio_working_3-way'!R187/3)</f>
        <v>-0.39711576064478182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1.71</v>
      </c>
      <c r="B188" s="4">
        <f>IF('True_Odds_Calculator_3-way'!B189="","",'True_Odds_Calculator_3-way'!B189)</f>
        <v>4.1100000000000003</v>
      </c>
      <c r="C188" s="4">
        <f>IF('True_Odds_Calculator_3-way'!C189="","",'True_Odds_Calculator_3-way'!C189)</f>
        <v>4.97</v>
      </c>
      <c r="D188" s="9">
        <f t="shared" si="28"/>
        <v>0.57255558915761329</v>
      </c>
      <c r="E188" s="9">
        <f t="shared" si="29"/>
        <v>0.23418531791291539</v>
      </c>
      <c r="F188" s="9">
        <f t="shared" si="30"/>
        <v>0.19325909292947149</v>
      </c>
      <c r="G188" s="9">
        <f t="shared" si="31"/>
        <v>1.0514863410099766</v>
      </c>
      <c r="H188" s="9">
        <f t="shared" si="32"/>
        <v>1.7465553021170834</v>
      </c>
      <c r="I188" s="9">
        <f t="shared" si="33"/>
        <v>4.2701225205410269</v>
      </c>
      <c r="J188" s="9">
        <f t="shared" si="34"/>
        <v>5.1744007738096069</v>
      </c>
      <c r="K188" s="11">
        <f t="shared" si="35"/>
        <v>0.58479532163742687</v>
      </c>
      <c r="L188" s="11">
        <f t="shared" si="36"/>
        <v>0.24330900243309</v>
      </c>
      <c r="M188" s="11">
        <f t="shared" si="37"/>
        <v>0.2012072434607646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-0.2509660200785826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0.22301965347097452</v>
      </c>
      <c r="Q188" s="11">
        <f>2*'OddsRatio_working_3-way'!K188*'OddsRatio_working_3-way'!L188*'OddsRatio_working_3-way'!M188</f>
        <v>5.725793413888948E-2</v>
      </c>
      <c r="R188" s="11">
        <f t="shared" si="38"/>
        <v>0</v>
      </c>
      <c r="S188" s="11">
        <f t="shared" si="39"/>
        <v>-0.88864481893262881</v>
      </c>
      <c r="T188" s="11">
        <f t="shared" si="40"/>
        <v>-0.22815014606742717</v>
      </c>
      <c r="U188" s="11">
        <f>'OddsRatio_working_3-way'!S188-'OddsRatio_working_3-way'!R188^2/3</f>
        <v>-0.88864481893262881</v>
      </c>
      <c r="V188" s="11">
        <f>'OddsRatio_working_3-way'!S188*'OddsRatio_working_3-way'!R188/3-2*'OddsRatio_working_3-way'!R188^3/27-'OddsRatio_working_3-way'!T188</f>
        <v>0.22815014606742717</v>
      </c>
      <c r="W188" s="11">
        <f>'OddsRatio_working_3-way'!V188^2+4*'OddsRatio_working_3-way'!U188^3/27</f>
        <v>-5.1911004810564418E-2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0.16121685237681635</v>
      </c>
      <c r="Y188" s="11">
        <f>IF('OddsRatio_working_3-way'!W188&gt;=0,IF('OddsRatio_working_3-way'!V188+SQRT('OddsRatio_working_3-way'!W188)&gt;0,0,PI()),ACOS('OddsRatio_working_3-way'!V188/(2*'OddsRatio_working_3-way'!X188)))</f>
        <v>0.78471771116221589</v>
      </c>
      <c r="Z188" s="11">
        <f>'OddsRatio_working_3-way'!X188^(1/3)*COS('OddsRatio_working_3-way'!Y188/3)</f>
        <v>0.52574317050498842</v>
      </c>
      <c r="AA188" s="11">
        <f>'OddsRatio_working_3-way'!X188^(1/3)*COS(('OddsRatio_working_3-way'!Y188+2*PI())/3)</f>
        <v>-0.38476003316155266</v>
      </c>
      <c r="AB188" s="11">
        <f>'OddsRatio_working_3-way'!X188^(1/3)*COS(('OddsRatio_working_3-way'!Y188+4*PI())/3)</f>
        <v>-0.14098313734343568</v>
      </c>
      <c r="AC188" s="11">
        <f>'OddsRatio_working_3-way'!X188^(1/3)*SIN('OddsRatio_working_3-way'!Y188/3)</f>
        <v>0.14074465642280118</v>
      </c>
      <c r="AD188" s="11">
        <f>'OddsRatio_working_3-way'!X188^(1/3)*SIN(('OddsRatio_working_3-way'!Y188+2*PI())/3)</f>
        <v>0.38493461331209305</v>
      </c>
      <c r="AE188" s="11">
        <f>'OddsRatio_working_3-way'!X188^(1/3)*SIN(('OddsRatio_working_3-way'!Y188+4*PI())/3)</f>
        <v>-0.52567926973489421</v>
      </c>
      <c r="AF188" s="11">
        <f>-'OddsRatio_working_3-way'!U188/(3*'OddsRatio_working_3-way'!X188^(1/3))*COS(('OddsRatio_working_3-way'!Y188)/3)</f>
        <v>0.5257431705049882</v>
      </c>
      <c r="AG188" s="11">
        <f>-'OddsRatio_working_3-way'!U188/(3*'OddsRatio_working_3-way'!X188^(1/3))*COS(('OddsRatio_working_3-way'!Y188+2*PI())/3)</f>
        <v>-0.38476003316155249</v>
      </c>
      <c r="AH188" s="11">
        <f>-'OddsRatio_working_3-way'!U188/(3*'OddsRatio_working_3-way'!X188^(1/3))*COS(('OddsRatio_working_3-way'!Y188+4*PI())/3)</f>
        <v>-0.14098313734343562</v>
      </c>
      <c r="AI188" s="11">
        <f>'OddsRatio_working_3-way'!U188/(3*'OddsRatio_working_3-way'!X188^(1/3))*SIN(('OddsRatio_working_3-way'!Y188)/3)</f>
        <v>-0.14074465642280112</v>
      </c>
      <c r="AJ188" s="11">
        <f>'OddsRatio_working_3-way'!U188/(3*'OddsRatio_working_3-way'!X188^(1/3))*SIN(('OddsRatio_working_3-way'!Y188+2*PI())/3)</f>
        <v>-0.38493461331209289</v>
      </c>
      <c r="AK188" s="11">
        <f>'OddsRatio_working_3-way'!U188/(3*'OddsRatio_working_3-way'!X188^(1/3))*SIN(('OddsRatio_working_3-way'!Y188+4*PI())/3)</f>
        <v>0.52567926973489398</v>
      </c>
      <c r="AL188" s="11">
        <f>'OddsRatio_working_3-way'!Z188+'OddsRatio_working_3-way'!AF188</f>
        <v>1.0514863410099766</v>
      </c>
      <c r="AM188" s="11">
        <f>'OddsRatio_working_3-way'!AA188+'OddsRatio_working_3-way'!AG188</f>
        <v>-0.76952006632310521</v>
      </c>
      <c r="AN188" s="11">
        <f>'OddsRatio_working_3-way'!AB188+'OddsRatio_working_3-way'!AH188</f>
        <v>-0.2819662746868713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1.0514863410099766</v>
      </c>
      <c r="AS188" s="11">
        <f>IF(('OddsRatio_working_3-way'!X188=0),IF(Q188&gt;0,-Q188^(1/3),(-Q188)^(1/3)),'OddsRatio_working_3-way'!AM188-'OddsRatio_working_3-way'!R188/3)</f>
        <v>-0.76952006632310521</v>
      </c>
      <c r="AT188" s="11">
        <f>IF(('OddsRatio_working_3-way'!X188=0),IF(Q188&gt;0,-Q188^(1/3),(-Q188)^(1/3)),'OddsRatio_working_3-way'!AN188-'OddsRatio_working_3-way'!R188/3)</f>
        <v>-0.2819662746868713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1.39</v>
      </c>
      <c r="B189" s="4">
        <f>IF('True_Odds_Calculator_3-way'!B190="","",'True_Odds_Calculator_3-way'!B190)</f>
        <v>5.47</v>
      </c>
      <c r="C189" s="4">
        <f>IF('True_Odds_Calculator_3-way'!C190="","",'True_Odds_Calculator_3-way'!C190)</f>
        <v>7.82</v>
      </c>
      <c r="D189" s="9">
        <f t="shared" si="28"/>
        <v>0.70601679714739762</v>
      </c>
      <c r="E189" s="9">
        <f t="shared" si="29"/>
        <v>0.1732336950788162</v>
      </c>
      <c r="F189" s="9">
        <f t="shared" si="30"/>
        <v>0.1207495077737861</v>
      </c>
      <c r="G189" s="9">
        <f t="shared" si="31"/>
        <v>1.0676843487054708</v>
      </c>
      <c r="H189" s="9">
        <f t="shared" si="32"/>
        <v>1.4163968959951339</v>
      </c>
      <c r="I189" s="9">
        <f t="shared" si="33"/>
        <v>5.7725490387134535</v>
      </c>
      <c r="J189" s="9">
        <f t="shared" si="34"/>
        <v>8.2816072581713112</v>
      </c>
      <c r="K189" s="11">
        <f t="shared" si="35"/>
        <v>0.71942446043165476</v>
      </c>
      <c r="L189" s="11">
        <f t="shared" si="36"/>
        <v>0.18281535648994515</v>
      </c>
      <c r="M189" s="11">
        <f t="shared" si="37"/>
        <v>0.12787723785166241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-0.19996207058161541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0.19644182632638682</v>
      </c>
      <c r="Q189" s="11">
        <f>2*'OddsRatio_working_3-way'!K189*'OddsRatio_working_3-way'!L189*'OddsRatio_working_3-way'!M189</f>
        <v>3.36372990284909E-2</v>
      </c>
      <c r="R189" s="11">
        <f t="shared" si="38"/>
        <v>0</v>
      </c>
      <c r="S189" s="11">
        <f t="shared" si="39"/>
        <v>-0.98239544007026181</v>
      </c>
      <c r="T189" s="11">
        <f t="shared" si="40"/>
        <v>-0.16821839727230511</v>
      </c>
      <c r="U189" s="11">
        <f>'OddsRatio_working_3-way'!S189-'OddsRatio_working_3-way'!R189^2/3</f>
        <v>-0.98239544007026181</v>
      </c>
      <c r="V189" s="11">
        <f>'OddsRatio_working_3-way'!S189*'OddsRatio_working_3-way'!R189/3-2*'OddsRatio_working_3-way'!R189^3/27-'OddsRatio_working_3-way'!T189</f>
        <v>0.16821839727230511</v>
      </c>
      <c r="W189" s="11">
        <f>'OddsRatio_working_3-way'!V189^2+4*'OddsRatio_working_3-way'!U189^3/27</f>
        <v>-0.11216340426909176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0.18739052367312684</v>
      </c>
      <c r="Y189" s="11">
        <f>IF('OddsRatio_working_3-way'!W189&gt;=0,IF('OddsRatio_working_3-way'!V189+SQRT('OddsRatio_working_3-way'!W189)&gt;0,0,PI()),ACOS('OddsRatio_working_3-way'!V189/(2*'OddsRatio_working_3-way'!X189)))</f>
        <v>1.1053245215514034</v>
      </c>
      <c r="Z189" s="11">
        <f>'OddsRatio_working_3-way'!X189^(1/3)*COS('OddsRatio_working_3-way'!Y189/3)</f>
        <v>0.5338421743527354</v>
      </c>
      <c r="AA189" s="11">
        <f>'OddsRatio_working_3-way'!X189^(1/3)*COS(('OddsRatio_working_3-way'!Y189+2*PI())/3)</f>
        <v>-0.44540990945754916</v>
      </c>
      <c r="AB189" s="11">
        <f>'OddsRatio_working_3-way'!X189^(1/3)*COS(('OddsRatio_working_3-way'!Y189+4*PI())/3)</f>
        <v>-8.8432264895186394E-2</v>
      </c>
      <c r="AC189" s="11">
        <f>'OddsRatio_working_3-way'!X189^(1/3)*SIN('OddsRatio_working_3-way'!Y189/3)</f>
        <v>0.20610113918275871</v>
      </c>
      <c r="AD189" s="11">
        <f>'OddsRatio_working_3-way'!X189^(1/3)*SIN(('OddsRatio_working_3-way'!Y189+2*PI())/3)</f>
        <v>0.35927031500961104</v>
      </c>
      <c r="AE189" s="11">
        <f>'OddsRatio_working_3-way'!X189^(1/3)*SIN(('OddsRatio_working_3-way'!Y189+4*PI())/3)</f>
        <v>-0.56537145419236967</v>
      </c>
      <c r="AF189" s="11">
        <f>-'OddsRatio_working_3-way'!U189/(3*'OddsRatio_working_3-way'!X189^(1/3))*COS(('OddsRatio_working_3-way'!Y189)/3)</f>
        <v>0.5338421743527354</v>
      </c>
      <c r="AG189" s="11">
        <f>-'OddsRatio_working_3-way'!U189/(3*'OddsRatio_working_3-way'!X189^(1/3))*COS(('OddsRatio_working_3-way'!Y189+2*PI())/3)</f>
        <v>-0.44540990945754916</v>
      </c>
      <c r="AH189" s="11">
        <f>-'OddsRatio_working_3-way'!U189/(3*'OddsRatio_working_3-way'!X189^(1/3))*COS(('OddsRatio_working_3-way'!Y189+4*PI())/3)</f>
        <v>-8.8432264895186394E-2</v>
      </c>
      <c r="AI189" s="11">
        <f>'OddsRatio_working_3-way'!U189/(3*'OddsRatio_working_3-way'!X189^(1/3))*SIN(('OddsRatio_working_3-way'!Y189)/3)</f>
        <v>-0.20610113918275871</v>
      </c>
      <c r="AJ189" s="11">
        <f>'OddsRatio_working_3-way'!U189/(3*'OddsRatio_working_3-way'!X189^(1/3))*SIN(('OddsRatio_working_3-way'!Y189+2*PI())/3)</f>
        <v>-0.35927031500961104</v>
      </c>
      <c r="AK189" s="11">
        <f>'OddsRatio_working_3-way'!U189/(3*'OddsRatio_working_3-way'!X189^(1/3))*SIN(('OddsRatio_working_3-way'!Y189+4*PI())/3)</f>
        <v>0.56537145419236967</v>
      </c>
      <c r="AL189" s="11">
        <f>'OddsRatio_working_3-way'!Z189+'OddsRatio_working_3-way'!AF189</f>
        <v>1.0676843487054708</v>
      </c>
      <c r="AM189" s="11">
        <f>'OddsRatio_working_3-way'!AA189+'OddsRatio_working_3-way'!AG189</f>
        <v>-0.89081981891509832</v>
      </c>
      <c r="AN189" s="11">
        <f>'OddsRatio_working_3-way'!AB189+'OddsRatio_working_3-way'!AH189</f>
        <v>-0.17686452979037279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1.0676843487054708</v>
      </c>
      <c r="AS189" s="11">
        <f>IF(('OddsRatio_working_3-way'!X189=0),IF(Q189&gt;0,-Q189^(1/3),(-Q189)^(1/3)),'OddsRatio_working_3-way'!AM189-'OddsRatio_working_3-way'!R189/3)</f>
        <v>-0.89081981891509832</v>
      </c>
      <c r="AT189" s="11">
        <f>IF(('OddsRatio_working_3-way'!X189=0),IF(Q189&gt;0,-Q189^(1/3),(-Q189)^(1/3)),'OddsRatio_working_3-way'!AN189-'OddsRatio_working_3-way'!R189/3)</f>
        <v>-0.17686452979037279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2.33</v>
      </c>
      <c r="B190" s="4">
        <f>IF('True_Odds_Calculator_3-way'!B191="","",'True_Odds_Calculator_3-way'!B191)</f>
        <v>3.49</v>
      </c>
      <c r="C190" s="4">
        <f>IF('True_Odds_Calculator_3-way'!C191="","",'True_Odds_Calculator_3-way'!C191)</f>
        <v>3.14</v>
      </c>
      <c r="D190" s="9">
        <f t="shared" si="28"/>
        <v>0.41656555993109068</v>
      </c>
      <c r="E190" s="9">
        <f t="shared" si="29"/>
        <v>0.27607964204410268</v>
      </c>
      <c r="F190" s="9">
        <f t="shared" si="30"/>
        <v>0.30735479802480675</v>
      </c>
      <c r="G190" s="9">
        <f t="shared" si="31"/>
        <v>1.0530695610135732</v>
      </c>
      <c r="H190" s="9">
        <f t="shared" si="32"/>
        <v>2.4005825161480523</v>
      </c>
      <c r="I190" s="9">
        <f t="shared" si="33"/>
        <v>3.6221432069237971</v>
      </c>
      <c r="J190" s="9">
        <f t="shared" si="34"/>
        <v>3.2535688605690467</v>
      </c>
      <c r="K190" s="11">
        <f t="shared" si="35"/>
        <v>0.42918454935622319</v>
      </c>
      <c r="L190" s="11">
        <f t="shared" si="36"/>
        <v>0.28653295128939826</v>
      </c>
      <c r="M190" s="11">
        <f t="shared" si="37"/>
        <v>0.31847133757961782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-0.2775580101746965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0.2334184945306052</v>
      </c>
      <c r="Q190" s="11">
        <f>2*'OddsRatio_working_3-way'!K190*'OddsRatio_working_3-way'!L190*'OddsRatio_working_3-way'!M190</f>
        <v>7.8328353869330597E-2</v>
      </c>
      <c r="R190" s="11">
        <f t="shared" si="38"/>
        <v>0</v>
      </c>
      <c r="S190" s="11">
        <f t="shared" si="39"/>
        <v>-0.84097192649453834</v>
      </c>
      <c r="T190" s="11">
        <f t="shared" si="40"/>
        <v>-0.28220534446125445</v>
      </c>
      <c r="U190" s="11">
        <f>'OddsRatio_working_3-way'!S190-'OddsRatio_working_3-way'!R190^2/3</f>
        <v>-0.84097192649453834</v>
      </c>
      <c r="V190" s="11">
        <f>'OddsRatio_working_3-way'!S190*'OddsRatio_working_3-way'!R190/3-2*'OddsRatio_working_3-way'!R190^3/27-'OddsRatio_working_3-way'!T190</f>
        <v>0.28220534446125445</v>
      </c>
      <c r="W190" s="11">
        <f>'OddsRatio_working_3-way'!V190^2+4*'OddsRatio_working_3-way'!U190^3/27</f>
        <v>-8.4732925082246641E-3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0.14841929536849305</v>
      </c>
      <c r="Y190" s="11">
        <f>IF('OddsRatio_working_3-way'!W190&gt;=0,IF('OddsRatio_working_3-way'!V190+SQRT('OddsRatio_working_3-way'!W190)&gt;0,0,PI()),ACOS('OddsRatio_working_3-way'!V190/(2*'OddsRatio_working_3-way'!X190)))</f>
        <v>0.31530119921296751</v>
      </c>
      <c r="Z190" s="11">
        <f>'OddsRatio_working_3-way'!X190^(1/3)*COS('OddsRatio_working_3-way'!Y190/3)</f>
        <v>0.5265347805067867</v>
      </c>
      <c r="AA190" s="11">
        <f>'OddsRatio_working_3-way'!X190^(1/3)*COS(('OddsRatio_working_3-way'!Y190+2*PI())/3)</f>
        <v>-0.31136962836283127</v>
      </c>
      <c r="AB190" s="11">
        <f>'OddsRatio_working_3-way'!X190^(1/3)*COS(('OddsRatio_working_3-way'!Y190+4*PI())/3)</f>
        <v>-0.21516515214395537</v>
      </c>
      <c r="AC190" s="11">
        <f>'OddsRatio_working_3-way'!X190^(1/3)*SIN('OddsRatio_working_3-way'!Y190/3)</f>
        <v>5.5543680242214885E-2</v>
      </c>
      <c r="AD190" s="11">
        <f>'OddsRatio_working_3-way'!X190^(1/3)*SIN(('OddsRatio_working_3-way'!Y190+2*PI())/3)</f>
        <v>0.42822065577383334</v>
      </c>
      <c r="AE190" s="11">
        <f>'OddsRatio_working_3-way'!X190^(1/3)*SIN(('OddsRatio_working_3-way'!Y190+4*PI())/3)</f>
        <v>-0.48376433601604829</v>
      </c>
      <c r="AF190" s="11">
        <f>-'OddsRatio_working_3-way'!U190/(3*'OddsRatio_working_3-way'!X190^(1/3))*COS(('OddsRatio_working_3-way'!Y190)/3)</f>
        <v>0.52653478050678659</v>
      </c>
      <c r="AG190" s="11">
        <f>-'OddsRatio_working_3-way'!U190/(3*'OddsRatio_working_3-way'!X190^(1/3))*COS(('OddsRatio_working_3-way'!Y190+2*PI())/3)</f>
        <v>-0.31136962836283116</v>
      </c>
      <c r="AH190" s="11">
        <f>-'OddsRatio_working_3-way'!U190/(3*'OddsRatio_working_3-way'!X190^(1/3))*COS(('OddsRatio_working_3-way'!Y190+4*PI())/3)</f>
        <v>-0.21516515214395535</v>
      </c>
      <c r="AI190" s="11">
        <f>'OddsRatio_working_3-way'!U190/(3*'OddsRatio_working_3-way'!X190^(1/3))*SIN(('OddsRatio_working_3-way'!Y190)/3)</f>
        <v>-5.5543680242214878E-2</v>
      </c>
      <c r="AJ190" s="11">
        <f>'OddsRatio_working_3-way'!U190/(3*'OddsRatio_working_3-way'!X190^(1/3))*SIN(('OddsRatio_working_3-way'!Y190+2*PI())/3)</f>
        <v>-0.42822065577383328</v>
      </c>
      <c r="AK190" s="11">
        <f>'OddsRatio_working_3-way'!U190/(3*'OddsRatio_working_3-way'!X190^(1/3))*SIN(('OddsRatio_working_3-way'!Y190+4*PI())/3)</f>
        <v>0.48376433601604818</v>
      </c>
      <c r="AL190" s="11">
        <f>'OddsRatio_working_3-way'!Z190+'OddsRatio_working_3-way'!AF190</f>
        <v>1.0530695610135732</v>
      </c>
      <c r="AM190" s="11">
        <f>'OddsRatio_working_3-way'!AA190+'OddsRatio_working_3-way'!AG190</f>
        <v>-0.62273925672566244</v>
      </c>
      <c r="AN190" s="11">
        <f>'OddsRatio_working_3-way'!AB190+'OddsRatio_working_3-way'!AH190</f>
        <v>-0.43033030428791075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1.0530695610135732</v>
      </c>
      <c r="AS190" s="11">
        <f>IF(('OddsRatio_working_3-way'!X190=0),IF(Q190&gt;0,-Q190^(1/3),(-Q190)^(1/3)),'OddsRatio_working_3-way'!AM190-'OddsRatio_working_3-way'!R190/3)</f>
        <v>-0.62273925672566244</v>
      </c>
      <c r="AT190" s="11">
        <f>IF(('OddsRatio_working_3-way'!X190=0),IF(Q190&gt;0,-Q190^(1/3),(-Q190)^(1/3)),'OddsRatio_working_3-way'!AN190-'OddsRatio_working_3-way'!R190/3)</f>
        <v>-0.43033030428791075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5.84</v>
      </c>
      <c r="B191" s="4">
        <f>IF('True_Odds_Calculator_3-way'!B192="","",'True_Odds_Calculator_3-way'!B192)</f>
        <v>4.54</v>
      </c>
      <c r="C191" s="4">
        <f>IF('True_Odds_Calculator_3-way'!C192="","",'True_Odds_Calculator_3-way'!C192)</f>
        <v>1.56</v>
      </c>
      <c r="D191" s="9">
        <f t="shared" si="28"/>
        <v>0.16285399256998265</v>
      </c>
      <c r="E191" s="9">
        <f t="shared" si="29"/>
        <v>0.2100944060306211</v>
      </c>
      <c r="F191" s="9">
        <f t="shared" si="30"/>
        <v>0.62705160139939631</v>
      </c>
      <c r="G191" s="9">
        <f t="shared" si="31"/>
        <v>1.0620805077749456</v>
      </c>
      <c r="H191" s="9">
        <f t="shared" si="32"/>
        <v>6.1404696576307378</v>
      </c>
      <c r="I191" s="9">
        <f t="shared" si="33"/>
        <v>4.7597649975233072</v>
      </c>
      <c r="J191" s="9">
        <f t="shared" si="34"/>
        <v>1.5947650843539696</v>
      </c>
      <c r="K191" s="11">
        <f t="shared" si="35"/>
        <v>0.17123287671232876</v>
      </c>
      <c r="L191" s="11">
        <f t="shared" si="36"/>
        <v>0.22026431718061673</v>
      </c>
      <c r="M191" s="11">
        <f t="shared" si="37"/>
        <v>0.64102564102564097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-0.23197615853460407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0.21614451567381382</v>
      </c>
      <c r="Q191" s="11">
        <f>2*'OddsRatio_working_3-way'!K191*'OddsRatio_working_3-way'!L191*'OddsRatio_working_3-way'!M191</f>
        <v>4.8354477779376688E-2</v>
      </c>
      <c r="R191" s="11">
        <f t="shared" si="38"/>
        <v>0</v>
      </c>
      <c r="S191" s="11">
        <f t="shared" si="39"/>
        <v>-0.93175314669921727</v>
      </c>
      <c r="T191" s="11">
        <f t="shared" si="40"/>
        <v>-0.20844589411615597</v>
      </c>
      <c r="U191" s="11">
        <f>'OddsRatio_working_3-way'!S191-'OddsRatio_working_3-way'!R191^2/3</f>
        <v>-0.93175314669921727</v>
      </c>
      <c r="V191" s="11">
        <f>'OddsRatio_working_3-way'!S191*'OddsRatio_working_3-way'!R191/3-2*'OddsRatio_working_3-way'!R191^3/27-'OddsRatio_working_3-way'!T191</f>
        <v>0.20844589411615597</v>
      </c>
      <c r="W191" s="11">
        <f>'OddsRatio_working_3-way'!V191^2+4*'OddsRatio_working_3-way'!U191^3/27</f>
        <v>-7.6389490005218511E-2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0.17308898057003963</v>
      </c>
      <c r="Y191" s="11">
        <f>IF('OddsRatio_working_3-way'!W191&gt;=0,IF('OddsRatio_working_3-way'!V191+SQRT('OddsRatio_working_3-way'!W191)&gt;0,0,PI()),ACOS('OddsRatio_working_3-way'!V191/(2*'OddsRatio_working_3-way'!X191)))</f>
        <v>0.92462368918080862</v>
      </c>
      <c r="Z191" s="11">
        <f>'OddsRatio_working_3-way'!X191^(1/3)*COS('OddsRatio_working_3-way'!Y191/3)</f>
        <v>0.53104025388747278</v>
      </c>
      <c r="AA191" s="11">
        <f>'OddsRatio_working_3-way'!X191^(1/3)*COS(('OddsRatio_working_3-way'!Y191+2*PI())/3)</f>
        <v>-0.41192871015575522</v>
      </c>
      <c r="AB191" s="11">
        <f>'OddsRatio_working_3-way'!X191^(1/3)*COS(('OddsRatio_working_3-way'!Y191+4*PI())/3)</f>
        <v>-0.11911154373171773</v>
      </c>
      <c r="AC191" s="11">
        <f>'OddsRatio_working_3-way'!X191^(1/3)*SIN('OddsRatio_working_3-way'!Y191/3)</f>
        <v>0.16905806985826147</v>
      </c>
      <c r="AD191" s="11">
        <f>'OddsRatio_working_3-way'!X191^(1/3)*SIN(('OddsRatio_working_3-way'!Y191+2*PI())/3)</f>
        <v>0.37536531536955864</v>
      </c>
      <c r="AE191" s="11">
        <f>'OddsRatio_working_3-way'!X191^(1/3)*SIN(('OddsRatio_working_3-way'!Y191+4*PI())/3)</f>
        <v>-0.54442338522782019</v>
      </c>
      <c r="AF191" s="11">
        <f>-'OddsRatio_working_3-way'!U191/(3*'OddsRatio_working_3-way'!X191^(1/3))*COS(('OddsRatio_working_3-way'!Y191)/3)</f>
        <v>0.53104025388747278</v>
      </c>
      <c r="AG191" s="11">
        <f>-'OddsRatio_working_3-way'!U191/(3*'OddsRatio_working_3-way'!X191^(1/3))*COS(('OddsRatio_working_3-way'!Y191+2*PI())/3)</f>
        <v>-0.41192871015575522</v>
      </c>
      <c r="AH191" s="11">
        <f>-'OddsRatio_working_3-way'!U191/(3*'OddsRatio_working_3-way'!X191^(1/3))*COS(('OddsRatio_working_3-way'!Y191+4*PI())/3)</f>
        <v>-0.11911154373171773</v>
      </c>
      <c r="AI191" s="11">
        <f>'OddsRatio_working_3-way'!U191/(3*'OddsRatio_working_3-way'!X191^(1/3))*SIN(('OddsRatio_working_3-way'!Y191)/3)</f>
        <v>-0.16905806985826147</v>
      </c>
      <c r="AJ191" s="11">
        <f>'OddsRatio_working_3-way'!U191/(3*'OddsRatio_working_3-way'!X191^(1/3))*SIN(('OddsRatio_working_3-way'!Y191+2*PI())/3)</f>
        <v>-0.37536531536955864</v>
      </c>
      <c r="AK191" s="11">
        <f>'OddsRatio_working_3-way'!U191/(3*'OddsRatio_working_3-way'!X191^(1/3))*SIN(('OddsRatio_working_3-way'!Y191+4*PI())/3)</f>
        <v>0.54442338522782019</v>
      </c>
      <c r="AL191" s="11">
        <f>'OddsRatio_working_3-way'!Z191+'OddsRatio_working_3-way'!AF191</f>
        <v>1.0620805077749456</v>
      </c>
      <c r="AM191" s="11">
        <f>'OddsRatio_working_3-way'!AA191+'OddsRatio_working_3-way'!AG191</f>
        <v>-0.82385742031151044</v>
      </c>
      <c r="AN191" s="11">
        <f>'OddsRatio_working_3-way'!AB191+'OddsRatio_working_3-way'!AH191</f>
        <v>-0.23822308746343546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1.0620805077749456</v>
      </c>
      <c r="AS191" s="11">
        <f>IF(('OddsRatio_working_3-way'!X191=0),IF(Q191&gt;0,-Q191^(1/3),(-Q191)^(1/3)),'OddsRatio_working_3-way'!AM191-'OddsRatio_working_3-way'!R191/3)</f>
        <v>-0.82385742031151044</v>
      </c>
      <c r="AT191" s="11">
        <f>IF(('OddsRatio_working_3-way'!X191=0),IF(Q191&gt;0,-Q191^(1/3),(-Q191)^(1/3)),'OddsRatio_working_3-way'!AN191-'OddsRatio_working_3-way'!R191/3)</f>
        <v>-0.23822308746343546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6.44</v>
      </c>
      <c r="B192" s="4">
        <f>IF('True_Odds_Calculator_3-way'!B193="","",'True_Odds_Calculator_3-way'!B193)</f>
        <v>4.32</v>
      </c>
      <c r="C192" s="4">
        <f>IF('True_Odds_Calculator_3-way'!C193="","",'True_Odds_Calculator_3-way'!C193)</f>
        <v>1.54</v>
      </c>
      <c r="D192" s="9">
        <f t="shared" si="28"/>
        <v>0.1465941297981177</v>
      </c>
      <c r="E192" s="9">
        <f t="shared" si="29"/>
        <v>0.21964210549929125</v>
      </c>
      <c r="F192" s="9">
        <f t="shared" si="30"/>
        <v>0.63376376470259099</v>
      </c>
      <c r="G192" s="9">
        <f t="shared" si="31"/>
        <v>1.0701388882165368</v>
      </c>
      <c r="H192" s="9">
        <f t="shared" si="32"/>
        <v>6.8215555518979603</v>
      </c>
      <c r="I192" s="9">
        <f t="shared" si="33"/>
        <v>4.5528611088789024</v>
      </c>
      <c r="J192" s="9">
        <f t="shared" si="34"/>
        <v>1.5778749996369297</v>
      </c>
      <c r="K192" s="11">
        <f t="shared" si="35"/>
        <v>0.15527950310559005</v>
      </c>
      <c r="L192" s="11">
        <f t="shared" si="36"/>
        <v>0.23148148148148145</v>
      </c>
      <c r="M192" s="11">
        <f t="shared" si="37"/>
        <v>0.64935064935064934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-0.22763571831894802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0.21706640495460369</v>
      </c>
      <c r="Q192" s="11">
        <f>2*'OddsRatio_working_3-way'!K192*'OddsRatio_working_3-way'!L192*'OddsRatio_working_3-way'!M192</f>
        <v>4.6680947302065304E-2</v>
      </c>
      <c r="R192" s="11">
        <f t="shared" si="38"/>
        <v>0</v>
      </c>
      <c r="S192" s="11">
        <f t="shared" si="39"/>
        <v>-0.95356917867548663</v>
      </c>
      <c r="T192" s="11">
        <f t="shared" si="40"/>
        <v>-0.20506864057537344</v>
      </c>
      <c r="U192" s="11">
        <f>'OddsRatio_working_3-way'!S192-'OddsRatio_working_3-way'!R192^2/3</f>
        <v>-0.95356917867548663</v>
      </c>
      <c r="V192" s="11">
        <f>'OddsRatio_working_3-way'!S192*'OddsRatio_working_3-way'!R192/3-2*'OddsRatio_working_3-way'!R192^3/27-'OddsRatio_working_3-way'!T192</f>
        <v>0.20506864057537344</v>
      </c>
      <c r="W192" s="11">
        <f>'OddsRatio_working_3-way'!V192^2+4*'OddsRatio_working_3-way'!U192^3/27</f>
        <v>-8.6402393835615293E-2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0.17920347456386485</v>
      </c>
      <c r="Y192" s="11">
        <f>IF('OddsRatio_working_3-way'!W192&gt;=0,IF('OddsRatio_working_3-way'!V192+SQRT('OddsRatio_working_3-way'!W192)&gt;0,0,PI()),ACOS('OddsRatio_working_3-way'!V192/(2*'OddsRatio_working_3-way'!X192)))</f>
        <v>0.96165061844695621</v>
      </c>
      <c r="Z192" s="11">
        <f>'OddsRatio_working_3-way'!X192^(1/3)*COS('OddsRatio_working_3-way'!Y192/3)</f>
        <v>0.5350694441082684</v>
      </c>
      <c r="AA192" s="11">
        <f>'OddsRatio_working_3-way'!X192^(1/3)*COS(('OddsRatio_working_3-way'!Y192+2*PI())/3)</f>
        <v>-0.42137818845788877</v>
      </c>
      <c r="AB192" s="11">
        <f>'OddsRatio_working_3-way'!X192^(1/3)*COS(('OddsRatio_working_3-way'!Y192+4*PI())/3)</f>
        <v>-0.11369125565037976</v>
      </c>
      <c r="AC192" s="11">
        <f>'OddsRatio_working_3-way'!X192^(1/3)*SIN('OddsRatio_working_3-way'!Y192/3)</f>
        <v>0.1776431334825456</v>
      </c>
      <c r="AD192" s="11">
        <f>'OddsRatio_working_3-way'!X192^(1/3)*SIN(('OddsRatio_working_3-way'!Y192+2*PI())/3)</f>
        <v>0.3745621646453054</v>
      </c>
      <c r="AE192" s="11">
        <f>'OddsRatio_working_3-way'!X192^(1/3)*SIN(('OddsRatio_working_3-way'!Y192+4*PI())/3)</f>
        <v>-0.55220529812785102</v>
      </c>
      <c r="AF192" s="11">
        <f>-'OddsRatio_working_3-way'!U192/(3*'OddsRatio_working_3-way'!X192^(1/3))*COS(('OddsRatio_working_3-way'!Y192)/3)</f>
        <v>0.5350694441082684</v>
      </c>
      <c r="AG192" s="11">
        <f>-'OddsRatio_working_3-way'!U192/(3*'OddsRatio_working_3-way'!X192^(1/3))*COS(('OddsRatio_working_3-way'!Y192+2*PI())/3)</f>
        <v>-0.42137818845788877</v>
      </c>
      <c r="AH192" s="11">
        <f>-'OddsRatio_working_3-way'!U192/(3*'OddsRatio_working_3-way'!X192^(1/3))*COS(('OddsRatio_working_3-way'!Y192+4*PI())/3)</f>
        <v>-0.11369125565037976</v>
      </c>
      <c r="AI192" s="11">
        <f>'OddsRatio_working_3-way'!U192/(3*'OddsRatio_working_3-way'!X192^(1/3))*SIN(('OddsRatio_working_3-way'!Y192)/3)</f>
        <v>-0.1776431334825456</v>
      </c>
      <c r="AJ192" s="11">
        <f>'OddsRatio_working_3-way'!U192/(3*'OddsRatio_working_3-way'!X192^(1/3))*SIN(('OddsRatio_working_3-way'!Y192+2*PI())/3)</f>
        <v>-0.3745621646453054</v>
      </c>
      <c r="AK192" s="11">
        <f>'OddsRatio_working_3-way'!U192/(3*'OddsRatio_working_3-way'!X192^(1/3))*SIN(('OddsRatio_working_3-way'!Y192+4*PI())/3)</f>
        <v>0.55220529812785102</v>
      </c>
      <c r="AL192" s="11">
        <f>'OddsRatio_working_3-way'!Z192+'OddsRatio_working_3-way'!AF192</f>
        <v>1.0701388882165368</v>
      </c>
      <c r="AM192" s="11">
        <f>'OddsRatio_working_3-way'!AA192+'OddsRatio_working_3-way'!AG192</f>
        <v>-0.84275637691577754</v>
      </c>
      <c r="AN192" s="11">
        <f>'OddsRatio_working_3-way'!AB192+'OddsRatio_working_3-way'!AH192</f>
        <v>-0.22738251130075951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1.0701388882165368</v>
      </c>
      <c r="AS192" s="11">
        <f>IF(('OddsRatio_working_3-way'!X192=0),IF(Q192&gt;0,-Q192^(1/3),(-Q192)^(1/3)),'OddsRatio_working_3-way'!AM192-'OddsRatio_working_3-way'!R192/3)</f>
        <v>-0.84275637691577754</v>
      </c>
      <c r="AT192" s="11">
        <f>IF(('OddsRatio_working_3-way'!X192=0),IF(Q192&gt;0,-Q192^(1/3),(-Q192)^(1/3)),'OddsRatio_working_3-way'!AN192-'OddsRatio_working_3-way'!R192/3)</f>
        <v>-0.22738251130075951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3.22</v>
      </c>
      <c r="B193" s="4">
        <f>IF('True_Odds_Calculator_3-way'!B194="","",'True_Odds_Calculator_3-way'!B194)</f>
        <v>3.26</v>
      </c>
      <c r="C193" s="4">
        <f>IF('True_Odds_Calculator_3-way'!C194="","",'True_Odds_Calculator_3-way'!C194)</f>
        <v>2.42</v>
      </c>
      <c r="D193" s="9">
        <f t="shared" si="28"/>
        <v>0.30080724688977689</v>
      </c>
      <c r="E193" s="9">
        <f t="shared" si="29"/>
        <v>0.29706480439540978</v>
      </c>
      <c r="F193" s="9">
        <f t="shared" si="30"/>
        <v>0.40212794871481378</v>
      </c>
      <c r="G193" s="9">
        <f t="shared" si="31"/>
        <v>1.04702161881624</v>
      </c>
      <c r="H193" s="9">
        <f t="shared" si="32"/>
        <v>3.3243879937720529</v>
      </c>
      <c r="I193" s="9">
        <f t="shared" si="33"/>
        <v>3.3662688585247023</v>
      </c>
      <c r="J193" s="9">
        <f t="shared" si="34"/>
        <v>2.4867706987190608</v>
      </c>
      <c r="K193" s="11">
        <f t="shared" si="35"/>
        <v>0.3105590062111801</v>
      </c>
      <c r="L193" s="11">
        <f t="shared" si="36"/>
        <v>0.30674846625766872</v>
      </c>
      <c r="M193" s="11">
        <f t="shared" si="37"/>
        <v>0.41322314049586778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-0.28045353613383894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0.23225398476980716</v>
      </c>
      <c r="Q193" s="11">
        <f>2*'OddsRatio_working_3-way'!K193*'OddsRatio_working_3-way'!L193*'OddsRatio_working_3-way'!M193</f>
        <v>7.8730164328748187E-2</v>
      </c>
      <c r="R193" s="11">
        <f t="shared" si="38"/>
        <v>0</v>
      </c>
      <c r="S193" s="11">
        <f t="shared" si="39"/>
        <v>-0.82813712378712945</v>
      </c>
      <c r="T193" s="11">
        <f t="shared" si="40"/>
        <v>-0.28072444874139979</v>
      </c>
      <c r="U193" s="11">
        <f>'OddsRatio_working_3-way'!S193-'OddsRatio_working_3-way'!R193^2/3</f>
        <v>-0.82813712378712945</v>
      </c>
      <c r="V193" s="11">
        <f>'OddsRatio_working_3-way'!S193*'OddsRatio_working_3-way'!R193/3-2*'OddsRatio_working_3-way'!R193^3/27-'OddsRatio_working_3-way'!T193</f>
        <v>0.28072444874139979</v>
      </c>
      <c r="W193" s="11">
        <f>'OddsRatio_working_3-way'!V193^2+4*'OddsRatio_working_3-way'!U193^3/27</f>
        <v>-5.3338769651320034E-3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0.14503455888709318</v>
      </c>
      <c r="Y193" s="11">
        <f>IF('OddsRatio_working_3-way'!W193&gt;=0,IF('OddsRatio_working_3-way'!V193+SQRT('OddsRatio_working_3-way'!W193)&gt;0,0,PI()),ACOS('OddsRatio_working_3-way'!V193/(2*'OddsRatio_working_3-way'!X193)))</f>
        <v>0.25451833411277014</v>
      </c>
      <c r="Z193" s="11">
        <f>'OddsRatio_working_3-way'!X193^(1/3)*COS('OddsRatio_working_3-way'!Y193/3)</f>
        <v>0.52351080940812011</v>
      </c>
      <c r="AA193" s="11">
        <f>'OddsRatio_working_3-way'!X193^(1/3)*COS(('OddsRatio_working_3-way'!Y193+2*PI())/3)</f>
        <v>-0.3003119251827488</v>
      </c>
      <c r="AB193" s="11">
        <f>'OddsRatio_working_3-way'!X193^(1/3)*COS(('OddsRatio_working_3-way'!Y193+4*PI())/3)</f>
        <v>-0.22319888422537149</v>
      </c>
      <c r="AC193" s="11">
        <f>'OddsRatio_working_3-way'!X193^(1/3)*SIN('OddsRatio_working_3-way'!Y193/3)</f>
        <v>4.4521234954772393E-2</v>
      </c>
      <c r="AD193" s="11">
        <f>'OddsRatio_working_3-way'!X193^(1/3)*SIN(('OddsRatio_working_3-way'!Y193+2*PI())/3)</f>
        <v>0.4311130426257993</v>
      </c>
      <c r="AE193" s="11">
        <f>'OddsRatio_working_3-way'!X193^(1/3)*SIN(('OddsRatio_working_3-way'!Y193+4*PI())/3)</f>
        <v>-0.47563427758057175</v>
      </c>
      <c r="AF193" s="11">
        <f>-'OddsRatio_working_3-way'!U193/(3*'OddsRatio_working_3-way'!X193^(1/3))*COS(('OddsRatio_working_3-way'!Y193)/3)</f>
        <v>0.52351080940812</v>
      </c>
      <c r="AG193" s="11">
        <f>-'OddsRatio_working_3-way'!U193/(3*'OddsRatio_working_3-way'!X193^(1/3))*COS(('OddsRatio_working_3-way'!Y193+2*PI())/3)</f>
        <v>-0.30031192518274874</v>
      </c>
      <c r="AH193" s="11">
        <f>-'OddsRatio_working_3-way'!U193/(3*'OddsRatio_working_3-way'!X193^(1/3))*COS(('OddsRatio_working_3-way'!Y193+4*PI())/3)</f>
        <v>-0.22319888422537143</v>
      </c>
      <c r="AI193" s="11">
        <f>'OddsRatio_working_3-way'!U193/(3*'OddsRatio_working_3-way'!X193^(1/3))*SIN(('OddsRatio_working_3-way'!Y193)/3)</f>
        <v>-4.4521234954772379E-2</v>
      </c>
      <c r="AJ193" s="11">
        <f>'OddsRatio_working_3-way'!U193/(3*'OddsRatio_working_3-way'!X193^(1/3))*SIN(('OddsRatio_working_3-way'!Y193+2*PI())/3)</f>
        <v>-0.43111304262579919</v>
      </c>
      <c r="AK193" s="11">
        <f>'OddsRatio_working_3-way'!U193/(3*'OddsRatio_working_3-way'!X193^(1/3))*SIN(('OddsRatio_working_3-way'!Y193+4*PI())/3)</f>
        <v>0.47563427758057164</v>
      </c>
      <c r="AL193" s="11">
        <f>'OddsRatio_working_3-way'!Z193+'OddsRatio_working_3-way'!AF193</f>
        <v>1.04702161881624</v>
      </c>
      <c r="AM193" s="11">
        <f>'OddsRatio_working_3-way'!AA193+'OddsRatio_working_3-way'!AG193</f>
        <v>-0.60062385036549748</v>
      </c>
      <c r="AN193" s="11">
        <f>'OddsRatio_working_3-way'!AB193+'OddsRatio_working_3-way'!AH193</f>
        <v>-0.44639776845074292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1.04702161881624</v>
      </c>
      <c r="AS193" s="11">
        <f>IF(('OddsRatio_working_3-way'!X193=0),IF(Q193&gt;0,-Q193^(1/3),(-Q193)^(1/3)),'OddsRatio_working_3-way'!AM193-'OddsRatio_working_3-way'!R193/3)</f>
        <v>-0.60062385036549748</v>
      </c>
      <c r="AT193" s="11">
        <f>IF(('OddsRatio_working_3-way'!X193=0),IF(Q193&gt;0,-Q193^(1/3),(-Q193)^(1/3)),'OddsRatio_working_3-way'!AN193-'OddsRatio_working_3-way'!R193/3)</f>
        <v>-0.44639776845074292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1.85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4.34</v>
      </c>
      <c r="D194" s="9">
        <f t="shared" si="28"/>
        <v>0.52448849102605832</v>
      </c>
      <c r="E194" s="9">
        <f t="shared" si="29"/>
        <v>0.25633253543434953</v>
      </c>
      <c r="F194" s="9">
        <f t="shared" si="30"/>
        <v>0.2191789735395922</v>
      </c>
      <c r="G194" s="9">
        <f t="shared" si="31"/>
        <v>1.0666112112027859</v>
      </c>
      <c r="H194" s="9">
        <f t="shared" si="32"/>
        <v>1.9066195295223678</v>
      </c>
      <c r="I194" s="9">
        <f t="shared" si="33"/>
        <v>3.9011824944715787</v>
      </c>
      <c r="J194" s="9">
        <f t="shared" si="34"/>
        <v>4.5624814454173057</v>
      </c>
      <c r="K194" s="11">
        <f t="shared" si="35"/>
        <v>0.54054054054054046</v>
      </c>
      <c r="L194" s="11">
        <f t="shared" si="36"/>
        <v>0.26881720430107525</v>
      </c>
      <c r="M194" s="11">
        <f t="shared" si="37"/>
        <v>0.2304147465437788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-0.25854128247468522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0.23135220845938845</v>
      </c>
      <c r="Q194" s="11">
        <f>2*'OddsRatio_working_3-way'!K194*'OddsRatio_working_3-way'!L194*'OddsRatio_working_3-way'!M194</f>
        <v>6.69615654006913E-2</v>
      </c>
      <c r="R194" s="11">
        <f t="shared" si="38"/>
        <v>0</v>
      </c>
      <c r="S194" s="11">
        <f t="shared" si="39"/>
        <v>-0.89483662432919597</v>
      </c>
      <c r="T194" s="11">
        <f t="shared" si="40"/>
        <v>-0.25899757578269061</v>
      </c>
      <c r="U194" s="11">
        <f>'OddsRatio_working_3-way'!S194-'OddsRatio_working_3-way'!R194^2/3</f>
        <v>-0.89483662432919597</v>
      </c>
      <c r="V194" s="11">
        <f>'OddsRatio_working_3-way'!S194*'OddsRatio_working_3-way'!R194/3-2*'OddsRatio_working_3-way'!R194^3/27-'OddsRatio_working_3-way'!T194</f>
        <v>0.25899757578269061</v>
      </c>
      <c r="W194" s="11">
        <f>'OddsRatio_working_3-way'!V194^2+4*'OddsRatio_working_3-way'!U194^3/27</f>
        <v>-3.907208428276264E-2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0.16290474866012439</v>
      </c>
      <c r="Y194" s="11">
        <f>IF('OddsRatio_working_3-way'!W194&gt;=0,IF('OddsRatio_working_3-way'!V194+SQRT('OddsRatio_working_3-way'!W194)&gt;0,0,PI()),ACOS('OddsRatio_working_3-way'!V194/(2*'OddsRatio_working_3-way'!X194)))</f>
        <v>0.65189486560229204</v>
      </c>
      <c r="Z194" s="11">
        <f>'OddsRatio_working_3-way'!X194^(1/3)*COS('OddsRatio_working_3-way'!Y194/3)</f>
        <v>0.53330560560139306</v>
      </c>
      <c r="AA194" s="11">
        <f>'OddsRatio_working_3-way'!X194^(1/3)*COS(('OddsRatio_working_3-way'!Y194+2*PI())/3)</f>
        <v>-0.36862340816272032</v>
      </c>
      <c r="AB194" s="11">
        <f>'OddsRatio_working_3-way'!X194^(1/3)*COS(('OddsRatio_working_3-way'!Y194+4*PI())/3)</f>
        <v>-0.16468219743867288</v>
      </c>
      <c r="AC194" s="11">
        <f>'OddsRatio_working_3-way'!X194^(1/3)*SIN('OddsRatio_working_3-way'!Y194/3)</f>
        <v>0.11774551291038711</v>
      </c>
      <c r="AD194" s="11">
        <f>'OddsRatio_working_3-way'!X194^(1/3)*SIN(('OddsRatio_working_3-way'!Y194+2*PI())/3)</f>
        <v>0.40298344597625746</v>
      </c>
      <c r="AE194" s="11">
        <f>'OddsRatio_working_3-way'!X194^(1/3)*SIN(('OddsRatio_working_3-way'!Y194+4*PI())/3)</f>
        <v>-0.5207289588866445</v>
      </c>
      <c r="AF194" s="11">
        <f>-'OddsRatio_working_3-way'!U194/(3*'OddsRatio_working_3-way'!X194^(1/3))*COS(('OddsRatio_working_3-way'!Y194)/3)</f>
        <v>0.53330560560139295</v>
      </c>
      <c r="AG194" s="11">
        <f>-'OddsRatio_working_3-way'!U194/(3*'OddsRatio_working_3-way'!X194^(1/3))*COS(('OddsRatio_working_3-way'!Y194+2*PI())/3)</f>
        <v>-0.36862340816272027</v>
      </c>
      <c r="AH194" s="11">
        <f>-'OddsRatio_working_3-way'!U194/(3*'OddsRatio_working_3-way'!X194^(1/3))*COS(('OddsRatio_working_3-way'!Y194+4*PI())/3)</f>
        <v>-0.16468219743867285</v>
      </c>
      <c r="AI194" s="11">
        <f>'OddsRatio_working_3-way'!U194/(3*'OddsRatio_working_3-way'!X194^(1/3))*SIN(('OddsRatio_working_3-way'!Y194)/3)</f>
        <v>-0.1177455129103871</v>
      </c>
      <c r="AJ194" s="11">
        <f>'OddsRatio_working_3-way'!U194/(3*'OddsRatio_working_3-way'!X194^(1/3))*SIN(('OddsRatio_working_3-way'!Y194+2*PI())/3)</f>
        <v>-0.4029834459762574</v>
      </c>
      <c r="AK194" s="11">
        <f>'OddsRatio_working_3-way'!U194/(3*'OddsRatio_working_3-way'!X194^(1/3))*SIN(('OddsRatio_working_3-way'!Y194+4*PI())/3)</f>
        <v>0.52072895888664439</v>
      </c>
      <c r="AL194" s="11">
        <f>'OddsRatio_working_3-way'!Z194+'OddsRatio_working_3-way'!AF194</f>
        <v>1.0666112112027859</v>
      </c>
      <c r="AM194" s="11">
        <f>'OddsRatio_working_3-way'!AA194+'OddsRatio_working_3-way'!AG194</f>
        <v>-0.73724681632544065</v>
      </c>
      <c r="AN194" s="11">
        <f>'OddsRatio_working_3-way'!AB194+'OddsRatio_working_3-way'!AH194</f>
        <v>-0.3293643948773457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1.0666112112027859</v>
      </c>
      <c r="AS194" s="11">
        <f>IF(('OddsRatio_working_3-way'!X194=0),IF(Q194&gt;0,-Q194^(1/3),(-Q194)^(1/3)),'OddsRatio_working_3-way'!AM194-'OddsRatio_working_3-way'!R194/3)</f>
        <v>-0.73724681632544065</v>
      </c>
      <c r="AT194" s="11">
        <f>IF(('OddsRatio_working_3-way'!X194=0),IF(Q194&gt;0,-Q194^(1/3),(-Q194)^(1/3)),'OddsRatio_working_3-way'!AN194-'OddsRatio_working_3-way'!R194/3)</f>
        <v>-0.3293643948773457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1.85</v>
      </c>
      <c r="B195" s="4">
        <f>IF('True_Odds_Calculator_3-way'!B196="","",'True_Odds_Calculator_3-way'!B196)</f>
        <v>3.73</v>
      </c>
      <c r="C195" s="4">
        <f>IF('True_Odds_Calculator_3-way'!C196="","",'True_Odds_Calculator_3-way'!C196)</f>
        <v>4.33</v>
      </c>
      <c r="D195" s="9">
        <f t="shared" si="28"/>
        <v>0.52456412023875276</v>
      </c>
      <c r="E195" s="9">
        <f t="shared" si="29"/>
        <v>0.25569132239731951</v>
      </c>
      <c r="F195" s="9">
        <f t="shared" si="30"/>
        <v>0.21974455736392789</v>
      </c>
      <c r="G195" s="9">
        <f t="shared" si="31"/>
        <v>1.0662878141118384</v>
      </c>
      <c r="H195" s="9">
        <f t="shared" si="32"/>
        <v>1.9063446419950625</v>
      </c>
      <c r="I195" s="9">
        <f t="shared" si="33"/>
        <v>3.9109657325253182</v>
      </c>
      <c r="J195" s="9">
        <f t="shared" si="34"/>
        <v>4.5507384209924222</v>
      </c>
      <c r="K195" s="11">
        <f t="shared" si="35"/>
        <v>0.54054054054054046</v>
      </c>
      <c r="L195" s="11">
        <f t="shared" si="36"/>
        <v>0.26809651474530832</v>
      </c>
      <c r="M195" s="11">
        <f t="shared" si="37"/>
        <v>0.23094688221709006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-0.25861716684519132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0.23126482952251171</v>
      </c>
      <c r="Q195" s="11">
        <f>2*'OddsRatio_working_3-way'!K195*'OddsRatio_working_3-way'!L195*'OddsRatio_working_3-way'!M195</f>
        <v>6.6936274825618453E-2</v>
      </c>
      <c r="R195" s="11">
        <f t="shared" si="38"/>
        <v>0</v>
      </c>
      <c r="S195" s="11">
        <f t="shared" si="39"/>
        <v>-0.89423618835383512</v>
      </c>
      <c r="T195" s="11">
        <f t="shared" si="40"/>
        <v>-0.25882378823555291</v>
      </c>
      <c r="U195" s="11">
        <f>'OddsRatio_working_3-way'!S195-'OddsRatio_working_3-way'!R195^2/3</f>
        <v>-0.89423618835383512</v>
      </c>
      <c r="V195" s="11">
        <f>'OddsRatio_working_3-way'!S195*'OddsRatio_working_3-way'!R195/3-2*'OddsRatio_working_3-way'!R195^3/27-'OddsRatio_working_3-way'!T195</f>
        <v>0.25882378823555291</v>
      </c>
      <c r="W195" s="11">
        <f>'OddsRatio_working_3-way'!V195^2+4*'OddsRatio_working_3-way'!U195^3/27</f>
        <v>-3.8948534692861081E-2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0.16274081237466481</v>
      </c>
      <c r="Y195" s="11">
        <f>IF('OddsRatio_working_3-way'!W195&gt;=0,IF('OddsRatio_working_3-way'!V195+SQRT('OddsRatio_working_3-way'!W195)&gt;0,0,PI()),ACOS('OddsRatio_working_3-way'!V195/(2*'OddsRatio_working_3-way'!X195)))</f>
        <v>0.65145491977687897</v>
      </c>
      <c r="Z195" s="11">
        <f>'OddsRatio_working_3-way'!X195^(1/3)*COS('OddsRatio_working_3-way'!Y195/3)</f>
        <v>0.53314390705591919</v>
      </c>
      <c r="AA195" s="11">
        <f>'OddsRatio_working_3-way'!X195^(1/3)*COS(('OddsRatio_working_3-way'!Y195+2*PI())/3)</f>
        <v>-0.368440633038989</v>
      </c>
      <c r="AB195" s="11">
        <f>'OddsRatio_working_3-way'!X195^(1/3)*COS(('OddsRatio_working_3-way'!Y195+4*PI())/3)</f>
        <v>-0.16470327401693036</v>
      </c>
      <c r="AC195" s="11">
        <f>'OddsRatio_working_3-way'!X195^(1/3)*SIN('OddsRatio_working_3-way'!Y195/3)</f>
        <v>0.11762781907536905</v>
      </c>
      <c r="AD195" s="11">
        <f>'OddsRatio_working_3-way'!X195^(1/3)*SIN(('OddsRatio_working_3-way'!Y195+2*PI())/3)</f>
        <v>0.40290225784563111</v>
      </c>
      <c r="AE195" s="11">
        <f>'OddsRatio_working_3-way'!X195^(1/3)*SIN(('OddsRatio_working_3-way'!Y195+4*PI())/3)</f>
        <v>-0.52053007692100017</v>
      </c>
      <c r="AF195" s="11">
        <f>-'OddsRatio_working_3-way'!U195/(3*'OddsRatio_working_3-way'!X195^(1/3))*COS(('OddsRatio_working_3-way'!Y195)/3)</f>
        <v>0.53314390705591919</v>
      </c>
      <c r="AG195" s="11">
        <f>-'OddsRatio_working_3-way'!U195/(3*'OddsRatio_working_3-way'!X195^(1/3))*COS(('OddsRatio_working_3-way'!Y195+2*PI())/3)</f>
        <v>-0.368440633038989</v>
      </c>
      <c r="AH195" s="11">
        <f>-'OddsRatio_working_3-way'!U195/(3*'OddsRatio_working_3-way'!X195^(1/3))*COS(('OddsRatio_working_3-way'!Y195+4*PI())/3)</f>
        <v>-0.16470327401693036</v>
      </c>
      <c r="AI195" s="11">
        <f>'OddsRatio_working_3-way'!U195/(3*'OddsRatio_working_3-way'!X195^(1/3))*SIN(('OddsRatio_working_3-way'!Y195)/3)</f>
        <v>-0.11762781907536905</v>
      </c>
      <c r="AJ195" s="11">
        <f>'OddsRatio_working_3-way'!U195/(3*'OddsRatio_working_3-way'!X195^(1/3))*SIN(('OddsRatio_working_3-way'!Y195+2*PI())/3)</f>
        <v>-0.40290225784563111</v>
      </c>
      <c r="AK195" s="11">
        <f>'OddsRatio_working_3-way'!U195/(3*'OddsRatio_working_3-way'!X195^(1/3))*SIN(('OddsRatio_working_3-way'!Y195+4*PI())/3)</f>
        <v>0.52053007692100017</v>
      </c>
      <c r="AL195" s="11">
        <f>'OddsRatio_working_3-way'!Z195+'OddsRatio_working_3-way'!AF195</f>
        <v>1.0662878141118384</v>
      </c>
      <c r="AM195" s="11">
        <f>'OddsRatio_working_3-way'!AA195+'OddsRatio_working_3-way'!AG195</f>
        <v>-0.73688126607797799</v>
      </c>
      <c r="AN195" s="11">
        <f>'OddsRatio_working_3-way'!AB195+'OddsRatio_working_3-way'!AH195</f>
        <v>-0.32940654803386071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1.0662878141118384</v>
      </c>
      <c r="AS195" s="11">
        <f>IF(('OddsRatio_working_3-way'!X195=0),IF(Q195&gt;0,-Q195^(1/3),(-Q195)^(1/3)),'OddsRatio_working_3-way'!AM195-'OddsRatio_working_3-way'!R195/3)</f>
        <v>-0.73688126607797799</v>
      </c>
      <c r="AT195" s="11">
        <f>IF(('OddsRatio_working_3-way'!X195=0),IF(Q195&gt;0,-Q195^(1/3),(-Q195)^(1/3)),'OddsRatio_working_3-way'!AN195-'OddsRatio_working_3-way'!R195/3)</f>
        <v>-0.32940654803386071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1.94</v>
      </c>
      <c r="B196" s="4">
        <f>IF('True_Odds_Calculator_3-way'!B197="","",'True_Odds_Calculator_3-way'!B197)</f>
        <v>3.7</v>
      </c>
      <c r="C196" s="4">
        <f>IF('True_Odds_Calculator_3-way'!C197="","",'True_Odds_Calculator_3-way'!C197)</f>
        <v>3.97</v>
      </c>
      <c r="D196" s="9">
        <f t="shared" ref="D196:D259" si="41">(K196/(AR196+K196-(AR196*K196)))</f>
        <v>0.50054015990602829</v>
      </c>
      <c r="E196" s="9">
        <f t="shared" ref="E196:E259" si="42">(L196/(AR196+L196-(AR196*L196)))</f>
        <v>0.25865585144372916</v>
      </c>
      <c r="F196" s="9">
        <f t="shared" ref="F196:F259" si="43">(M196/(AR196+M196-(AR196*M196)))</f>
        <v>0.24080398865024244</v>
      </c>
      <c r="G196" s="9">
        <f t="shared" ref="G196:G259" si="44">AR196</f>
        <v>1.0615337149348281</v>
      </c>
      <c r="H196" s="9">
        <f t="shared" ref="H196:H259" si="45">IF(A196="","",1/D196)</f>
        <v>1.9978416920387378</v>
      </c>
      <c r="I196" s="9">
        <f t="shared" ref="I196:I259" si="46">IF(B196="","",1/E196)</f>
        <v>3.8661410303240364</v>
      </c>
      <c r="J196" s="9">
        <f t="shared" ref="J196:J259" si="47">IF(C196="","",1/F196)</f>
        <v>4.1527551333564388</v>
      </c>
      <c r="K196" s="11">
        <f t="shared" ref="K196:K259" si="48">1/A196</f>
        <v>0.51546391752577325</v>
      </c>
      <c r="L196" s="11">
        <f t="shared" ref="L196:L259" si="49">1/B196</f>
        <v>0.27027027027027023</v>
      </c>
      <c r="M196" s="11">
        <f t="shared" ref="M196:M259" si="50">1/C196</f>
        <v>0.25188916876574308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-0.26451731536257217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0.23195700829500721</v>
      </c>
      <c r="Q196" s="11">
        <f>2*'OddsRatio_working_3-way'!K196*'OddsRatio_working_3-way'!L196*'OddsRatio_working_3-way'!M196</f>
        <v>7.0183663629351647E-2</v>
      </c>
      <c r="R196" s="11">
        <f t="shared" ref="R196:R259" si="51">O196/N196</f>
        <v>0</v>
      </c>
      <c r="S196" s="11">
        <f t="shared" ref="S196:S259" si="52">P196/N196</f>
        <v>-0.87690670826998696</v>
      </c>
      <c r="T196" s="11">
        <f t="shared" ref="T196:T259" si="53">Q196/N196</f>
        <v>-0.26532729448411102</v>
      </c>
      <c r="U196" s="11">
        <f>'OddsRatio_working_3-way'!S196-'OddsRatio_working_3-way'!R196^2/3</f>
        <v>-0.87690670826998696</v>
      </c>
      <c r="V196" s="11">
        <f>'OddsRatio_working_3-way'!S196*'OddsRatio_working_3-way'!R196/3-2*'OddsRatio_working_3-way'!R196^3/27-'OddsRatio_working_3-way'!T196</f>
        <v>0.26532729448411102</v>
      </c>
      <c r="W196" s="11">
        <f>'OddsRatio_working_3-way'!V196^2+4*'OddsRatio_working_3-way'!U196^3/27</f>
        <v>-2.9499337286579483E-2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0.15803315355079584</v>
      </c>
      <c r="Y196" s="11">
        <f>IF('OddsRatio_working_3-way'!W196&gt;=0,IF('OddsRatio_working_3-way'!V196+SQRT('OddsRatio_working_3-way'!W196)&gt;0,0,PI()),ACOS('OddsRatio_working_3-way'!V196/(2*'OddsRatio_working_3-way'!X196)))</f>
        <v>0.57449434226294582</v>
      </c>
      <c r="Z196" s="11">
        <f>'OddsRatio_working_3-way'!X196^(1/3)*COS('OddsRatio_working_3-way'!Y196/3)</f>
        <v>0.53076685746741403</v>
      </c>
      <c r="AA196" s="11">
        <f>'OddsRatio_working_3-way'!X196^(1/3)*COS(('OddsRatio_working_3-way'!Y196+2*PI())/3)</f>
        <v>-0.35449899599398488</v>
      </c>
      <c r="AB196" s="11">
        <f>'OddsRatio_working_3-way'!X196^(1/3)*COS(('OddsRatio_working_3-way'!Y196+4*PI())/3)</f>
        <v>-0.17626786147342932</v>
      </c>
      <c r="AC196" s="11">
        <f>'OddsRatio_working_3-way'!X196^(1/3)*SIN('OddsRatio_working_3-way'!Y196/3)</f>
        <v>0.10290179349341523</v>
      </c>
      <c r="AD196" s="11">
        <f>'OddsRatio_working_3-way'!X196^(1/3)*SIN(('OddsRatio_working_3-way'!Y196+2*PI())/3)</f>
        <v>0.40820668530690724</v>
      </c>
      <c r="AE196" s="11">
        <f>'OddsRatio_working_3-way'!X196^(1/3)*SIN(('OddsRatio_working_3-way'!Y196+4*PI())/3)</f>
        <v>-0.5111084788003224</v>
      </c>
      <c r="AF196" s="11">
        <f>-'OddsRatio_working_3-way'!U196/(3*'OddsRatio_working_3-way'!X196^(1/3))*COS(('OddsRatio_working_3-way'!Y196)/3)</f>
        <v>0.53076685746741392</v>
      </c>
      <c r="AG196" s="11">
        <f>-'OddsRatio_working_3-way'!U196/(3*'OddsRatio_working_3-way'!X196^(1/3))*COS(('OddsRatio_working_3-way'!Y196+2*PI())/3)</f>
        <v>-0.35449899599398477</v>
      </c>
      <c r="AH196" s="11">
        <f>-'OddsRatio_working_3-way'!U196/(3*'OddsRatio_working_3-way'!X196^(1/3))*COS(('OddsRatio_working_3-way'!Y196+4*PI())/3)</f>
        <v>-0.17626786147342927</v>
      </c>
      <c r="AI196" s="11">
        <f>'OddsRatio_working_3-way'!U196/(3*'OddsRatio_working_3-way'!X196^(1/3))*SIN(('OddsRatio_working_3-way'!Y196)/3)</f>
        <v>-0.1029017934934152</v>
      </c>
      <c r="AJ196" s="11">
        <f>'OddsRatio_working_3-way'!U196/(3*'OddsRatio_working_3-way'!X196^(1/3))*SIN(('OddsRatio_working_3-way'!Y196+2*PI())/3)</f>
        <v>-0.40820668530690718</v>
      </c>
      <c r="AK196" s="11">
        <f>'OddsRatio_working_3-way'!U196/(3*'OddsRatio_working_3-way'!X196^(1/3))*SIN(('OddsRatio_working_3-way'!Y196+4*PI())/3)</f>
        <v>0.51110847880032229</v>
      </c>
      <c r="AL196" s="11">
        <f>'OddsRatio_working_3-way'!Z196+'OddsRatio_working_3-way'!AF196</f>
        <v>1.0615337149348281</v>
      </c>
      <c r="AM196" s="11">
        <f>'OddsRatio_working_3-way'!AA196+'OddsRatio_working_3-way'!AG196</f>
        <v>-0.70899799198796964</v>
      </c>
      <c r="AN196" s="11">
        <f>'OddsRatio_working_3-way'!AB196+'OddsRatio_working_3-way'!AH196</f>
        <v>-0.35253572294685859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1.0615337149348281</v>
      </c>
      <c r="AS196" s="11">
        <f>IF(('OddsRatio_working_3-way'!X196=0),IF(Q196&gt;0,-Q196^(1/3),(-Q196)^(1/3)),'OddsRatio_working_3-way'!AM196-'OddsRatio_working_3-way'!R196/3)</f>
        <v>-0.70899799198796964</v>
      </c>
      <c r="AT196" s="11">
        <f>IF(('OddsRatio_working_3-way'!X196=0),IF(Q196&gt;0,-Q196^(1/3),(-Q196)^(1/3)),'OddsRatio_working_3-way'!AN196-'OddsRatio_working_3-way'!R196/3)</f>
        <v>-0.35253572294685859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2.64</v>
      </c>
      <c r="B197" s="4">
        <f>IF('True_Odds_Calculator_3-way'!B198="","",'True_Odds_Calculator_3-way'!B198)</f>
        <v>3.19</v>
      </c>
      <c r="C197" s="4">
        <f>IF('True_Odds_Calculator_3-way'!C198="","",'True_Odds_Calculator_3-way'!C198)</f>
        <v>2.88</v>
      </c>
      <c r="D197" s="9">
        <f t="shared" si="41"/>
        <v>0.36504078212222474</v>
      </c>
      <c r="E197" s="9">
        <f t="shared" si="42"/>
        <v>0.30095444672063104</v>
      </c>
      <c r="F197" s="9">
        <f t="shared" si="43"/>
        <v>0.33400477115714394</v>
      </c>
      <c r="G197" s="9">
        <f t="shared" si="44"/>
        <v>1.0606219188788808</v>
      </c>
      <c r="H197" s="9">
        <f t="shared" si="45"/>
        <v>2.7394199469613647</v>
      </c>
      <c r="I197" s="9">
        <f t="shared" si="46"/>
        <v>3.3227620023447488</v>
      </c>
      <c r="J197" s="9">
        <f t="shared" si="47"/>
        <v>2.9939692074922961</v>
      </c>
      <c r="K197" s="11">
        <f t="shared" si="48"/>
        <v>0.37878787878787878</v>
      </c>
      <c r="L197" s="11">
        <f t="shared" si="49"/>
        <v>0.31347962382445144</v>
      </c>
      <c r="M197" s="11">
        <f t="shared" si="50"/>
        <v>0.34722222222222221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-0.2783932586048572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0.23542306555629441</v>
      </c>
      <c r="Q197" s="11">
        <f>2*'OddsRatio_working_3-way'!K197*'OddsRatio_working_3-way'!L197*'OddsRatio_working_3-way'!M197</f>
        <v>8.245991788311538E-2</v>
      </c>
      <c r="R197" s="11">
        <f t="shared" si="51"/>
        <v>0</v>
      </c>
      <c r="S197" s="11">
        <f t="shared" si="52"/>
        <v>-0.84564930464227461</v>
      </c>
      <c r="T197" s="11">
        <f t="shared" si="53"/>
        <v>-0.29619940617943069</v>
      </c>
      <c r="U197" s="11">
        <f>'OddsRatio_working_3-way'!S197-'OddsRatio_working_3-way'!R197^2/3</f>
        <v>-0.84564930464227461</v>
      </c>
      <c r="V197" s="11">
        <f>'OddsRatio_working_3-way'!S197*'OddsRatio_working_3-way'!R197/3-2*'OddsRatio_working_3-way'!R197^3/27-'OddsRatio_working_3-way'!T197</f>
        <v>0.29619940617943069</v>
      </c>
      <c r="W197" s="11">
        <f>'OddsRatio_working_3-way'!V197^2+4*'OddsRatio_working_3-way'!U197^3/27</f>
        <v>-1.8574752252518006E-3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0.14965924916815129</v>
      </c>
      <c r="Y197" s="11">
        <f>IF('OddsRatio_working_3-way'!W197&gt;=0,IF('OddsRatio_working_3-way'!V197+SQRT('OddsRatio_working_3-way'!W197)&gt;0,0,PI()),ACOS('OddsRatio_working_3-way'!V197/(2*'OddsRatio_working_3-way'!X197)))</f>
        <v>0.14449079500734707</v>
      </c>
      <c r="Z197" s="11">
        <f>'OddsRatio_working_3-way'!X197^(1/3)*COS('OddsRatio_working_3-way'!Y197/3)</f>
        <v>0.5303109594394404</v>
      </c>
      <c r="AA197" s="11">
        <f>'OddsRatio_working_3-way'!X197^(1/3)*COS(('OddsRatio_working_3-way'!Y197+2*PI())/3)</f>
        <v>-0.28729234680573368</v>
      </c>
      <c r="AB197" s="11">
        <f>'OddsRatio_working_3-way'!X197^(1/3)*COS(('OddsRatio_working_3-way'!Y197+4*PI())/3)</f>
        <v>-0.24301861263370678</v>
      </c>
      <c r="AC197" s="11">
        <f>'OddsRatio_working_3-way'!X197^(1/3)*SIN('OddsRatio_working_3-way'!Y197/3)</f>
        <v>2.5561452342249817E-2</v>
      </c>
      <c r="AD197" s="11">
        <f>'OddsRatio_working_3-way'!X197^(1/3)*SIN(('OddsRatio_working_3-way'!Y197+2*PI())/3)</f>
        <v>0.44648203660872959</v>
      </c>
      <c r="AE197" s="11">
        <f>'OddsRatio_working_3-way'!X197^(1/3)*SIN(('OddsRatio_working_3-way'!Y197+4*PI())/3)</f>
        <v>-0.47204348895097925</v>
      </c>
      <c r="AF197" s="11">
        <f>-'OddsRatio_working_3-way'!U197/(3*'OddsRatio_working_3-way'!X197^(1/3))*COS(('OddsRatio_working_3-way'!Y197)/3)</f>
        <v>0.5303109594394404</v>
      </c>
      <c r="AG197" s="11">
        <f>-'OddsRatio_working_3-way'!U197/(3*'OddsRatio_working_3-way'!X197^(1/3))*COS(('OddsRatio_working_3-way'!Y197+2*PI())/3)</f>
        <v>-0.28729234680573368</v>
      </c>
      <c r="AH197" s="11">
        <f>-'OddsRatio_working_3-way'!U197/(3*'OddsRatio_working_3-way'!X197^(1/3))*COS(('OddsRatio_working_3-way'!Y197+4*PI())/3)</f>
        <v>-0.24301861263370678</v>
      </c>
      <c r="AI197" s="11">
        <f>'OddsRatio_working_3-way'!U197/(3*'OddsRatio_working_3-way'!X197^(1/3))*SIN(('OddsRatio_working_3-way'!Y197)/3)</f>
        <v>-2.5561452342249817E-2</v>
      </c>
      <c r="AJ197" s="11">
        <f>'OddsRatio_working_3-way'!U197/(3*'OddsRatio_working_3-way'!X197^(1/3))*SIN(('OddsRatio_working_3-way'!Y197+2*PI())/3)</f>
        <v>-0.44648203660872959</v>
      </c>
      <c r="AK197" s="11">
        <f>'OddsRatio_working_3-way'!U197/(3*'OddsRatio_working_3-way'!X197^(1/3))*SIN(('OddsRatio_working_3-way'!Y197+4*PI())/3)</f>
        <v>0.47204348895097925</v>
      </c>
      <c r="AL197" s="11">
        <f>'OddsRatio_working_3-way'!Z197+'OddsRatio_working_3-way'!AF197</f>
        <v>1.0606219188788808</v>
      </c>
      <c r="AM197" s="11">
        <f>'OddsRatio_working_3-way'!AA197+'OddsRatio_working_3-way'!AG197</f>
        <v>-0.57458469361146736</v>
      </c>
      <c r="AN197" s="11">
        <f>'OddsRatio_working_3-way'!AB197+'OddsRatio_working_3-way'!AH197</f>
        <v>-0.48603722526741355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1.0606219188788808</v>
      </c>
      <c r="AS197" s="11">
        <f>IF(('OddsRatio_working_3-way'!X197=0),IF(Q197&gt;0,-Q197^(1/3),(-Q197)^(1/3)),'OddsRatio_working_3-way'!AM197-'OddsRatio_working_3-way'!R197/3)</f>
        <v>-0.57458469361146736</v>
      </c>
      <c r="AT197" s="11">
        <f>IF(('OddsRatio_working_3-way'!X197=0),IF(Q197&gt;0,-Q197^(1/3),(-Q197)^(1/3)),'OddsRatio_working_3-way'!AN197-'OddsRatio_working_3-way'!R197/3)</f>
        <v>-0.48603722526741355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3.36</v>
      </c>
      <c r="C198" s="4">
        <f>IF('True_Odds_Calculator_3-way'!C199="","",'True_Odds_Calculator_3-way'!C199)</f>
        <v>2.74</v>
      </c>
      <c r="D198" s="9">
        <f t="shared" si="41"/>
        <v>0.36344755708472082</v>
      </c>
      <c r="E198" s="9">
        <f t="shared" si="42"/>
        <v>0.28530071205021545</v>
      </c>
      <c r="F198" s="9">
        <f t="shared" si="43"/>
        <v>0.35125173086506384</v>
      </c>
      <c r="G198" s="9">
        <f t="shared" si="44"/>
        <v>1.0614718735134181</v>
      </c>
      <c r="H198" s="9">
        <f t="shared" si="45"/>
        <v>2.7514285912971395</v>
      </c>
      <c r="I198" s="9">
        <f t="shared" si="46"/>
        <v>3.5050736214916673</v>
      </c>
      <c r="J198" s="9">
        <f t="shared" si="47"/>
        <v>2.8469610599133475</v>
      </c>
      <c r="K198" s="11">
        <f t="shared" si="48"/>
        <v>0.37735849056603776</v>
      </c>
      <c r="L198" s="11">
        <f t="shared" si="49"/>
        <v>0.29761904761904762</v>
      </c>
      <c r="M198" s="11">
        <f t="shared" si="50"/>
        <v>0.36496350364963503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-0.27772148661144669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0.23568510175038196</v>
      </c>
      <c r="Q198" s="11">
        <f>2*'OddsRatio_working_3-way'!K198*'OddsRatio_working_3-way'!L198*'OddsRatio_working_3-way'!M198</f>
        <v>8.1977426695785047E-2</v>
      </c>
      <c r="R198" s="11">
        <f t="shared" si="51"/>
        <v>0</v>
      </c>
      <c r="S198" s="11">
        <f t="shared" si="52"/>
        <v>-0.84863834133267191</v>
      </c>
      <c r="T198" s="11">
        <f t="shared" si="53"/>
        <v>-0.29517855350701638</v>
      </c>
      <c r="U198" s="11">
        <f>'OddsRatio_working_3-way'!S198-'OddsRatio_working_3-way'!R198^2/3</f>
        <v>-0.84863834133267191</v>
      </c>
      <c r="V198" s="11">
        <f>'OddsRatio_working_3-way'!S198*'OddsRatio_working_3-way'!R198/3-2*'OddsRatio_working_3-way'!R198^3/27-'OddsRatio_working_3-way'!T198</f>
        <v>0.29517855350701638</v>
      </c>
      <c r="W198" s="11">
        <f>'OddsRatio_working_3-way'!V198^2+4*'OddsRatio_working_3-way'!U198^3/27</f>
        <v>-3.4145593725317669E-3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0.15045342952474222</v>
      </c>
      <c r="Y198" s="11">
        <f>IF('OddsRatio_working_3-way'!W198&gt;=0,IF('OddsRatio_working_3-way'!V198+SQRT('OddsRatio_working_3-way'!W198)&gt;0,0,PI()),ACOS('OddsRatio_working_3-way'!V198/(2*'OddsRatio_working_3-way'!X198)))</f>
        <v>0.19543548627769347</v>
      </c>
      <c r="Z198" s="11">
        <f>'OddsRatio_working_3-way'!X198^(1/3)*COS('OddsRatio_working_3-way'!Y198/3)</f>
        <v>0.53073593675670894</v>
      </c>
      <c r="AA198" s="11">
        <f>'OddsRatio_working_3-way'!X198^(1/3)*COS(('OddsRatio_working_3-way'!Y198+2*PI())/3)</f>
        <v>-0.29535312152790283</v>
      </c>
      <c r="AB198" s="11">
        <f>'OddsRatio_working_3-way'!X198^(1/3)*COS(('OddsRatio_working_3-way'!Y198+4*PI())/3)</f>
        <v>-0.2353828152288063</v>
      </c>
      <c r="AC198" s="11">
        <f>'OddsRatio_working_3-way'!X198^(1/3)*SIN('OddsRatio_working_3-way'!Y198/3)</f>
        <v>3.4623872485167885E-2</v>
      </c>
      <c r="AD198" s="11">
        <f>'OddsRatio_working_3-way'!X198^(1/3)*SIN(('OddsRatio_working_3-way'!Y198+2*PI())/3)</f>
        <v>0.44231886769005735</v>
      </c>
      <c r="AE198" s="11">
        <f>'OddsRatio_working_3-way'!X198^(1/3)*SIN(('OddsRatio_working_3-way'!Y198+4*PI())/3)</f>
        <v>-0.47694274017522503</v>
      </c>
      <c r="AF198" s="11">
        <f>-'OddsRatio_working_3-way'!U198/(3*'OddsRatio_working_3-way'!X198^(1/3))*COS(('OddsRatio_working_3-way'!Y198)/3)</f>
        <v>0.53073593675670905</v>
      </c>
      <c r="AG198" s="11">
        <f>-'OddsRatio_working_3-way'!U198/(3*'OddsRatio_working_3-way'!X198^(1/3))*COS(('OddsRatio_working_3-way'!Y198+2*PI())/3)</f>
        <v>-0.29535312152790288</v>
      </c>
      <c r="AH198" s="11">
        <f>-'OddsRatio_working_3-way'!U198/(3*'OddsRatio_working_3-way'!X198^(1/3))*COS(('OddsRatio_working_3-way'!Y198+4*PI())/3)</f>
        <v>-0.23538281522880633</v>
      </c>
      <c r="AI198" s="11">
        <f>'OddsRatio_working_3-way'!U198/(3*'OddsRatio_working_3-way'!X198^(1/3))*SIN(('OddsRatio_working_3-way'!Y198)/3)</f>
        <v>-3.4623872485167892E-2</v>
      </c>
      <c r="AJ198" s="11">
        <f>'OddsRatio_working_3-way'!U198/(3*'OddsRatio_working_3-way'!X198^(1/3))*SIN(('OddsRatio_working_3-way'!Y198+2*PI())/3)</f>
        <v>-0.4423188676900574</v>
      </c>
      <c r="AK198" s="11">
        <f>'OddsRatio_working_3-way'!U198/(3*'OddsRatio_working_3-way'!X198^(1/3))*SIN(('OddsRatio_working_3-way'!Y198+4*PI())/3)</f>
        <v>0.47694274017522514</v>
      </c>
      <c r="AL198" s="11">
        <f>'OddsRatio_working_3-way'!Z198+'OddsRatio_working_3-way'!AF198</f>
        <v>1.0614718735134181</v>
      </c>
      <c r="AM198" s="11">
        <f>'OddsRatio_working_3-way'!AA198+'OddsRatio_working_3-way'!AG198</f>
        <v>-0.59070624305580566</v>
      </c>
      <c r="AN198" s="11">
        <f>'OddsRatio_working_3-way'!AB198+'OddsRatio_working_3-way'!AH198</f>
        <v>-0.47076563045761266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1.0614718735134181</v>
      </c>
      <c r="AS198" s="11">
        <f>IF(('OddsRatio_working_3-way'!X198=0),IF(Q198&gt;0,-Q198^(1/3),(-Q198)^(1/3)),'OddsRatio_working_3-way'!AM198-'OddsRatio_working_3-way'!R198/3)</f>
        <v>-0.59070624305580566</v>
      </c>
      <c r="AT198" s="11">
        <f>IF(('OddsRatio_working_3-way'!X198=0),IF(Q198&gt;0,-Q198^(1/3),(-Q198)^(1/3)),'OddsRatio_working_3-way'!AN198-'OddsRatio_working_3-way'!R198/3)</f>
        <v>-0.47076563045761266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4.62</v>
      </c>
      <c r="B199" s="4">
        <f>IF('True_Odds_Calculator_3-way'!B200="","",'True_Odds_Calculator_3-way'!B200)</f>
        <v>3.82</v>
      </c>
      <c r="C199" s="4">
        <f>IF('True_Odds_Calculator_3-way'!C200="","",'True_Odds_Calculator_3-way'!C200)</f>
        <v>1.78</v>
      </c>
      <c r="D199" s="9">
        <f t="shared" si="41"/>
        <v>0.20541630704819305</v>
      </c>
      <c r="E199" s="9">
        <f t="shared" si="42"/>
        <v>0.24917025685226432</v>
      </c>
      <c r="F199" s="9">
        <f t="shared" si="43"/>
        <v>0.54541343609954274</v>
      </c>
      <c r="G199" s="9">
        <f t="shared" si="44"/>
        <v>1.0685532267406441</v>
      </c>
      <c r="H199" s="9">
        <f t="shared" si="45"/>
        <v>4.8681626808011318</v>
      </c>
      <c r="I199" s="9">
        <f t="shared" si="46"/>
        <v>4.0133200994086167</v>
      </c>
      <c r="J199" s="9">
        <f t="shared" si="47"/>
        <v>1.833471516857702</v>
      </c>
      <c r="K199" s="11">
        <f t="shared" si="48"/>
        <v>0.21645021645021645</v>
      </c>
      <c r="L199" s="11">
        <f t="shared" si="49"/>
        <v>0.26178010471204188</v>
      </c>
      <c r="M199" s="11">
        <f t="shared" si="50"/>
        <v>0.5617977528089888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-0.25347021940939241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0.22983271997919918</v>
      </c>
      <c r="Q199" s="11">
        <f>2*'OddsRatio_working_3-way'!K199*'OddsRatio_working_3-way'!L199*'OddsRatio_working_3-way'!M199</f>
        <v>6.3665573401440217E-2</v>
      </c>
      <c r="R199" s="11">
        <f t="shared" si="51"/>
        <v>0</v>
      </c>
      <c r="S199" s="11">
        <f t="shared" si="52"/>
        <v>-0.90674447086813337</v>
      </c>
      <c r="T199" s="11">
        <f t="shared" si="53"/>
        <v>-0.25117575370308404</v>
      </c>
      <c r="U199" s="11">
        <f>'OddsRatio_working_3-way'!S199-'OddsRatio_working_3-way'!R199^2/3</f>
        <v>-0.90674447086813337</v>
      </c>
      <c r="V199" s="11">
        <f>'OddsRatio_working_3-way'!S199*'OddsRatio_working_3-way'!R199/3-2*'OddsRatio_working_3-way'!R199^3/27-'OddsRatio_working_3-way'!T199</f>
        <v>0.25117575370308404</v>
      </c>
      <c r="W199" s="11">
        <f>'OddsRatio_working_3-way'!V199^2+4*'OddsRatio_working_3-way'!U199^3/27</f>
        <v>-4.7356990869758878E-2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0.16616727273900178</v>
      </c>
      <c r="Y199" s="11">
        <f>IF('OddsRatio_working_3-way'!W199&gt;=0,IF('OddsRatio_working_3-way'!V199+SQRT('OddsRatio_working_3-way'!W199)&gt;0,0,PI()),ACOS('OddsRatio_working_3-way'!V199/(2*'OddsRatio_working_3-way'!X199)))</f>
        <v>0.71393371263656913</v>
      </c>
      <c r="Z199" s="11">
        <f>'OddsRatio_working_3-way'!X199^(1/3)*COS('OddsRatio_working_3-way'!Y199/3)</f>
        <v>0.53427661337032195</v>
      </c>
      <c r="AA199" s="11">
        <f>'OddsRatio_working_3-way'!X199^(1/3)*COS(('OddsRatio_working_3-way'!Y199+2*PI())/3)</f>
        <v>-0.37937686076168103</v>
      </c>
      <c r="AB199" s="11">
        <f>'OddsRatio_working_3-way'!X199^(1/3)*COS(('OddsRatio_working_3-way'!Y199+4*PI())/3)</f>
        <v>-0.15489975260864081</v>
      </c>
      <c r="AC199" s="11">
        <f>'OddsRatio_working_3-way'!X199^(1/3)*SIN('OddsRatio_working_3-way'!Y199/3)</f>
        <v>0.12960191881906649</v>
      </c>
      <c r="AD199" s="11">
        <f>'OddsRatio_working_3-way'!X199^(1/3)*SIN(('OddsRatio_working_3-way'!Y199+2*PI())/3)</f>
        <v>0.39789616041708226</v>
      </c>
      <c r="AE199" s="11">
        <f>'OddsRatio_working_3-way'!X199^(1/3)*SIN(('OddsRatio_working_3-way'!Y199+4*PI())/3)</f>
        <v>-0.52749807923614878</v>
      </c>
      <c r="AF199" s="11">
        <f>-'OddsRatio_working_3-way'!U199/(3*'OddsRatio_working_3-way'!X199^(1/3))*COS(('OddsRatio_working_3-way'!Y199)/3)</f>
        <v>0.53427661337032206</v>
      </c>
      <c r="AG199" s="11">
        <f>-'OddsRatio_working_3-way'!U199/(3*'OddsRatio_working_3-way'!X199^(1/3))*COS(('OddsRatio_working_3-way'!Y199+2*PI())/3)</f>
        <v>-0.37937686076168115</v>
      </c>
      <c r="AH199" s="11">
        <f>-'OddsRatio_working_3-way'!U199/(3*'OddsRatio_working_3-way'!X199^(1/3))*COS(('OddsRatio_working_3-way'!Y199+4*PI())/3)</f>
        <v>-0.15489975260864083</v>
      </c>
      <c r="AI199" s="11">
        <f>'OddsRatio_working_3-way'!U199/(3*'OddsRatio_working_3-way'!X199^(1/3))*SIN(('OddsRatio_working_3-way'!Y199)/3)</f>
        <v>-0.12960191881906652</v>
      </c>
      <c r="AJ199" s="11">
        <f>'OddsRatio_working_3-way'!U199/(3*'OddsRatio_working_3-way'!X199^(1/3))*SIN(('OddsRatio_working_3-way'!Y199+2*PI())/3)</f>
        <v>-0.39789616041708237</v>
      </c>
      <c r="AK199" s="11">
        <f>'OddsRatio_working_3-way'!U199/(3*'OddsRatio_working_3-way'!X199^(1/3))*SIN(('OddsRatio_working_3-way'!Y199+4*PI())/3)</f>
        <v>0.52749807923614889</v>
      </c>
      <c r="AL199" s="11">
        <f>'OddsRatio_working_3-way'!Z199+'OddsRatio_working_3-way'!AF199</f>
        <v>1.0685532267406441</v>
      </c>
      <c r="AM199" s="11">
        <f>'OddsRatio_working_3-way'!AA199+'OddsRatio_working_3-way'!AG199</f>
        <v>-0.75875372152336218</v>
      </c>
      <c r="AN199" s="11">
        <f>'OddsRatio_working_3-way'!AB199+'OddsRatio_working_3-way'!AH199</f>
        <v>-0.30979950521728161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1.0685532267406441</v>
      </c>
      <c r="AS199" s="11">
        <f>IF(('OddsRatio_working_3-way'!X199=0),IF(Q199&gt;0,-Q199^(1/3),(-Q199)^(1/3)),'OddsRatio_working_3-way'!AM199-'OddsRatio_working_3-way'!R199/3)</f>
        <v>-0.75875372152336218</v>
      </c>
      <c r="AT199" s="11">
        <f>IF(('OddsRatio_working_3-way'!X199=0),IF(Q199&gt;0,-Q199^(1/3),(-Q199)^(1/3)),'OddsRatio_working_3-way'!AN199-'OddsRatio_working_3-way'!R199/3)</f>
        <v>-0.30979950521728161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1.93</v>
      </c>
      <c r="B200" s="4">
        <f>IF('True_Odds_Calculator_3-way'!B201="","",'True_Odds_Calculator_3-way'!B201)</f>
        <v>3.57</v>
      </c>
      <c r="C200" s="4">
        <f>IF('True_Odds_Calculator_3-way'!C201="","",'True_Odds_Calculator_3-way'!C201)</f>
        <v>4.1500000000000004</v>
      </c>
      <c r="D200" s="9">
        <f t="shared" si="41"/>
        <v>0.50254984537192382</v>
      </c>
      <c r="E200" s="9">
        <f t="shared" si="42"/>
        <v>0.26770905575927034</v>
      </c>
      <c r="F200" s="9">
        <f t="shared" si="43"/>
        <v>0.22974109886880584</v>
      </c>
      <c r="G200" s="9">
        <f t="shared" si="44"/>
        <v>1.064357385264278</v>
      </c>
      <c r="H200" s="9">
        <f t="shared" si="45"/>
        <v>1.9898523682957787</v>
      </c>
      <c r="I200" s="9">
        <f t="shared" si="46"/>
        <v>3.7353984801291937</v>
      </c>
      <c r="J200" s="9">
        <f t="shared" si="47"/>
        <v>4.3527257635824759</v>
      </c>
      <c r="K200" s="11">
        <f t="shared" si="48"/>
        <v>0.5181347150259068</v>
      </c>
      <c r="L200" s="11">
        <f t="shared" si="49"/>
        <v>0.28011204481792717</v>
      </c>
      <c r="M200" s="11">
        <f t="shared" si="50"/>
        <v>0.24096385542168672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-0.26330130029413601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0.2325669639851696</v>
      </c>
      <c r="Q200" s="11">
        <f>2*'OddsRatio_working_3-way'!K200*'OddsRatio_working_3-way'!L200*'OddsRatio_working_3-way'!M200</f>
        <v>6.9944951574487088E-2</v>
      </c>
      <c r="R200" s="11">
        <f t="shared" si="51"/>
        <v>0</v>
      </c>
      <c r="S200" s="11">
        <f t="shared" si="52"/>
        <v>-0.88327313129622664</v>
      </c>
      <c r="T200" s="11">
        <f t="shared" si="53"/>
        <v>-0.26564605452518092</v>
      </c>
      <c r="U200" s="11">
        <f>'OddsRatio_working_3-way'!S200-'OddsRatio_working_3-way'!R200^2/3</f>
        <v>-0.88327313129622664</v>
      </c>
      <c r="V200" s="11">
        <f>'OddsRatio_working_3-way'!S200*'OddsRatio_working_3-way'!R200/3-2*'OddsRatio_working_3-way'!R200^3/27-'OddsRatio_working_3-way'!T200</f>
        <v>0.26564605452518092</v>
      </c>
      <c r="W200" s="11">
        <f>'OddsRatio_working_3-way'!V200^2+4*'OddsRatio_working_3-way'!U200^3/27</f>
        <v>-3.152172290621412E-2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0.15975727619658636</v>
      </c>
      <c r="Y200" s="11">
        <f>IF('OddsRatio_working_3-way'!W200&gt;=0,IF('OddsRatio_working_3-way'!V200+SQRT('OddsRatio_working_3-way'!W200)&gt;0,0,PI()),ACOS('OddsRatio_working_3-way'!V200/(2*'OddsRatio_working_3-way'!X200)))</f>
        <v>0.5891645842983847</v>
      </c>
      <c r="Z200" s="11">
        <f>'OddsRatio_working_3-way'!X200^(1/3)*COS('OddsRatio_working_3-way'!Y200/3)</f>
        <v>0.53217869263213902</v>
      </c>
      <c r="AA200" s="11">
        <f>'OddsRatio_working_3-way'!X200^(1/3)*COS(('OddsRatio_working_3-way'!Y200+2*PI())/3)</f>
        <v>-0.35778265117153391</v>
      </c>
      <c r="AB200" s="11">
        <f>'OddsRatio_working_3-way'!X200^(1/3)*COS(('OddsRatio_working_3-way'!Y200+4*PI())/3)</f>
        <v>-0.17439604146060528</v>
      </c>
      <c r="AC200" s="11">
        <f>'OddsRatio_working_3-way'!X200^(1/3)*SIN('OddsRatio_working_3-way'!Y200/3)</f>
        <v>0.10587830848237763</v>
      </c>
      <c r="AD200" s="11">
        <f>'OddsRatio_working_3-way'!X200^(1/3)*SIN(('OddsRatio_working_3-way'!Y200+2*PI())/3)</f>
        <v>0.40794111293103413</v>
      </c>
      <c r="AE200" s="11">
        <f>'OddsRatio_working_3-way'!X200^(1/3)*SIN(('OddsRatio_working_3-way'!Y200+4*PI())/3)</f>
        <v>-0.51381942141341164</v>
      </c>
      <c r="AF200" s="11">
        <f>-'OddsRatio_working_3-way'!U200/(3*'OddsRatio_working_3-way'!X200^(1/3))*COS(('OddsRatio_working_3-way'!Y200)/3)</f>
        <v>0.53217869263213891</v>
      </c>
      <c r="AG200" s="11">
        <f>-'OddsRatio_working_3-way'!U200/(3*'OddsRatio_working_3-way'!X200^(1/3))*COS(('OddsRatio_working_3-way'!Y200+2*PI())/3)</f>
        <v>-0.35778265117153385</v>
      </c>
      <c r="AH200" s="11">
        <f>-'OddsRatio_working_3-way'!U200/(3*'OddsRatio_working_3-way'!X200^(1/3))*COS(('OddsRatio_working_3-way'!Y200+4*PI())/3)</f>
        <v>-0.17439604146060525</v>
      </c>
      <c r="AI200" s="11">
        <f>'OddsRatio_working_3-way'!U200/(3*'OddsRatio_working_3-way'!X200^(1/3))*SIN(('OddsRatio_working_3-way'!Y200)/3)</f>
        <v>-0.1058783084823776</v>
      </c>
      <c r="AJ200" s="11">
        <f>'OddsRatio_working_3-way'!U200/(3*'OddsRatio_working_3-way'!X200^(1/3))*SIN(('OddsRatio_working_3-way'!Y200+2*PI())/3)</f>
        <v>-0.40794111293103408</v>
      </c>
      <c r="AK200" s="11">
        <f>'OddsRatio_working_3-way'!U200/(3*'OddsRatio_working_3-way'!X200^(1/3))*SIN(('OddsRatio_working_3-way'!Y200+4*PI())/3)</f>
        <v>0.51381942141341153</v>
      </c>
      <c r="AL200" s="11">
        <f>'OddsRatio_working_3-way'!Z200+'OddsRatio_working_3-way'!AF200</f>
        <v>1.064357385264278</v>
      </c>
      <c r="AM200" s="11">
        <f>'OddsRatio_working_3-way'!AA200+'OddsRatio_working_3-way'!AG200</f>
        <v>-0.7155653023430677</v>
      </c>
      <c r="AN200" s="11">
        <f>'OddsRatio_working_3-way'!AB200+'OddsRatio_working_3-way'!AH200</f>
        <v>-0.34879208292121056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1.064357385264278</v>
      </c>
      <c r="AS200" s="11">
        <f>IF(('OddsRatio_working_3-way'!X200=0),IF(Q200&gt;0,-Q200^(1/3),(-Q200)^(1/3)),'OddsRatio_working_3-way'!AM200-'OddsRatio_working_3-way'!R200/3)</f>
        <v>-0.7155653023430677</v>
      </c>
      <c r="AT200" s="11">
        <f>IF(('OddsRatio_working_3-way'!X200=0),IF(Q200&gt;0,-Q200^(1/3),(-Q200)^(1/3)),'OddsRatio_working_3-way'!AN200-'OddsRatio_working_3-way'!R200/3)</f>
        <v>-0.34879208292121056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4.1900000000000004</v>
      </c>
      <c r="B201" s="4">
        <f>IF('True_Odds_Calculator_3-way'!B202="","",'True_Odds_Calculator_3-way'!B202)</f>
        <v>3.63</v>
      </c>
      <c r="C201" s="4">
        <f>IF('True_Odds_Calculator_3-way'!C202="","",'True_Odds_Calculator_3-way'!C202)</f>
        <v>1.84</v>
      </c>
      <c r="D201" s="9">
        <f t="shared" si="41"/>
        <v>0.22222910180347585</v>
      </c>
      <c r="E201" s="9">
        <f t="shared" si="42"/>
        <v>0.25736944691342961</v>
      </c>
      <c r="F201" s="9">
        <f t="shared" si="43"/>
        <v>0.52040145128309467</v>
      </c>
      <c r="G201" s="9">
        <f t="shared" si="44"/>
        <v>1.0971350134145146</v>
      </c>
      <c r="H201" s="9">
        <f t="shared" si="45"/>
        <v>4.4998606927923026</v>
      </c>
      <c r="I201" s="9">
        <f t="shared" si="46"/>
        <v>3.885465085280174</v>
      </c>
      <c r="J201" s="9">
        <f t="shared" si="47"/>
        <v>1.9215934112681925</v>
      </c>
      <c r="K201" s="11">
        <f t="shared" si="48"/>
        <v>0.2386634844868735</v>
      </c>
      <c r="L201" s="11">
        <f t="shared" si="49"/>
        <v>0.27548209366391185</v>
      </c>
      <c r="M201" s="11">
        <f t="shared" si="50"/>
        <v>0.54347826086956519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-0.25181827615157504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0.23797742344630751</v>
      </c>
      <c r="Q201" s="11">
        <f>2*'OddsRatio_working_3-way'!K201*'OddsRatio_working_3-way'!L201*'OddsRatio_working_3-way'!M201</f>
        <v>7.1464691725617882E-2</v>
      </c>
      <c r="R201" s="11">
        <f t="shared" si="51"/>
        <v>0</v>
      </c>
      <c r="S201" s="11">
        <f t="shared" si="52"/>
        <v>-0.94503634558701999</v>
      </c>
      <c r="T201" s="11">
        <f t="shared" si="53"/>
        <v>-0.28379469837448051</v>
      </c>
      <c r="U201" s="11">
        <f>'OddsRatio_working_3-way'!S201-'OddsRatio_working_3-way'!R201^2/3</f>
        <v>-0.94503634558701999</v>
      </c>
      <c r="V201" s="11">
        <f>'OddsRatio_working_3-way'!S201*'OddsRatio_working_3-way'!R201/3-2*'OddsRatio_working_3-way'!R201^3/27-'OddsRatio_working_3-way'!T201</f>
        <v>0.28379469837448051</v>
      </c>
      <c r="W201" s="11">
        <f>'OddsRatio_working_3-way'!V201^2+4*'OddsRatio_working_3-way'!U201^3/27</f>
        <v>-4.4498495292853699E-2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0.17680351107819953</v>
      </c>
      <c r="Y201" s="11">
        <f>IF('OddsRatio_working_3-way'!W201&gt;=0,IF('OddsRatio_working_3-way'!V201+SQRT('OddsRatio_working_3-way'!W201)&gt;0,0,PI()),ACOS('OddsRatio_working_3-way'!V201/(2*'OddsRatio_working_3-way'!X201)))</f>
        <v>0.63920398811850609</v>
      </c>
      <c r="Z201" s="11">
        <f>'OddsRatio_working_3-way'!X201^(1/3)*COS('OddsRatio_working_3-way'!Y201/3)</f>
        <v>0.5485675067072574</v>
      </c>
      <c r="AA201" s="11">
        <f>'OddsRatio_working_3-way'!X201^(1/3)*COS(('OddsRatio_working_3-way'!Y201+2*PI())/3)</f>
        <v>-0.37706679833426915</v>
      </c>
      <c r="AB201" s="11">
        <f>'OddsRatio_working_3-way'!X201^(1/3)*COS(('OddsRatio_working_3-way'!Y201+4*PI())/3)</f>
        <v>-0.17150070837298839</v>
      </c>
      <c r="AC201" s="11">
        <f>'OddsRatio_working_3-way'!X201^(1/3)*SIN('OddsRatio_working_3-way'!Y201/3)</f>
        <v>0.11868363737540442</v>
      </c>
      <c r="AD201" s="11">
        <f>'OddsRatio_working_3-way'!X201^(1/3)*SIN(('OddsRatio_working_3-way'!Y201+2*PI())/3)</f>
        <v>0.41573157781147319</v>
      </c>
      <c r="AE201" s="11">
        <f>'OddsRatio_working_3-way'!X201^(1/3)*SIN(('OddsRatio_working_3-way'!Y201+4*PI())/3)</f>
        <v>-0.53441521518687751</v>
      </c>
      <c r="AF201" s="11">
        <f>-'OddsRatio_working_3-way'!U201/(3*'OddsRatio_working_3-way'!X201^(1/3))*COS(('OddsRatio_working_3-way'!Y201)/3)</f>
        <v>0.54856750670725729</v>
      </c>
      <c r="AG201" s="11">
        <f>-'OddsRatio_working_3-way'!U201/(3*'OddsRatio_working_3-way'!X201^(1/3))*COS(('OddsRatio_working_3-way'!Y201+2*PI())/3)</f>
        <v>-0.37706679833426909</v>
      </c>
      <c r="AH201" s="11">
        <f>-'OddsRatio_working_3-way'!U201/(3*'OddsRatio_working_3-way'!X201^(1/3))*COS(('OddsRatio_working_3-way'!Y201+4*PI())/3)</f>
        <v>-0.17150070837298836</v>
      </c>
      <c r="AI201" s="11">
        <f>'OddsRatio_working_3-way'!U201/(3*'OddsRatio_working_3-way'!X201^(1/3))*SIN(('OddsRatio_working_3-way'!Y201)/3)</f>
        <v>-0.1186836373754044</v>
      </c>
      <c r="AJ201" s="11">
        <f>'OddsRatio_working_3-way'!U201/(3*'OddsRatio_working_3-way'!X201^(1/3))*SIN(('OddsRatio_working_3-way'!Y201+2*PI())/3)</f>
        <v>-0.41573157781147307</v>
      </c>
      <c r="AK201" s="11">
        <f>'OddsRatio_working_3-way'!U201/(3*'OddsRatio_working_3-way'!X201^(1/3))*SIN(('OddsRatio_working_3-way'!Y201+4*PI())/3)</f>
        <v>0.5344152151868774</v>
      </c>
      <c r="AL201" s="11">
        <f>'OddsRatio_working_3-way'!Z201+'OddsRatio_working_3-way'!AF201</f>
        <v>1.0971350134145146</v>
      </c>
      <c r="AM201" s="11">
        <f>'OddsRatio_working_3-way'!AA201+'OddsRatio_working_3-way'!AG201</f>
        <v>-0.7541335966685383</v>
      </c>
      <c r="AN201" s="11">
        <f>'OddsRatio_working_3-way'!AB201+'OddsRatio_working_3-way'!AH201</f>
        <v>-0.34300141674597673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1.0971350134145146</v>
      </c>
      <c r="AS201" s="11">
        <f>IF(('OddsRatio_working_3-way'!X201=0),IF(Q201&gt;0,-Q201^(1/3),(-Q201)^(1/3)),'OddsRatio_working_3-way'!AM201-'OddsRatio_working_3-way'!R201/3)</f>
        <v>-0.7541335966685383</v>
      </c>
      <c r="AT201" s="11">
        <f>IF(('OddsRatio_working_3-way'!X201=0),IF(Q201&gt;0,-Q201^(1/3),(-Q201)^(1/3)),'OddsRatio_working_3-way'!AN201-'OddsRatio_working_3-way'!R201/3)</f>
        <v>-0.34300141674597673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1.78</v>
      </c>
      <c r="B202" s="4">
        <f>IF('True_Odds_Calculator_3-way'!B203="","",'True_Odds_Calculator_3-way'!B203)</f>
        <v>3.37</v>
      </c>
      <c r="C202" s="4">
        <f>IF('True_Odds_Calculator_3-way'!C203="","",'True_Odds_Calculator_3-way'!C203)</f>
        <v>4.97</v>
      </c>
      <c r="D202" s="9">
        <f t="shared" si="41"/>
        <v>0.53747785319307839</v>
      </c>
      <c r="E202" s="9">
        <f t="shared" si="42"/>
        <v>0.27664636398591974</v>
      </c>
      <c r="F202" s="9">
        <f t="shared" si="43"/>
        <v>0.18587578282100167</v>
      </c>
      <c r="G202" s="9">
        <f t="shared" si="44"/>
        <v>1.1032586882754958</v>
      </c>
      <c r="H202" s="9">
        <f t="shared" si="45"/>
        <v>1.8605417768548866</v>
      </c>
      <c r="I202" s="9">
        <f t="shared" si="46"/>
        <v>3.6147230912129258</v>
      </c>
      <c r="J202" s="9">
        <f t="shared" si="47"/>
        <v>5.3799369924537173</v>
      </c>
      <c r="K202" s="11">
        <f t="shared" si="48"/>
        <v>0.5617977528089888</v>
      </c>
      <c r="L202" s="11">
        <f t="shared" si="49"/>
        <v>0.29673590504451036</v>
      </c>
      <c r="M202" s="11">
        <f t="shared" si="50"/>
        <v>0.2012072434607646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-0.24616548690334916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0.23882165395936455</v>
      </c>
      <c r="Q202" s="11">
        <f>2*'OddsRatio_working_3-way'!K202*'OddsRatio_working_3-way'!L202*'OddsRatio_working_3-way'!M202</f>
        <v>6.7084734258248457E-2</v>
      </c>
      <c r="R202" s="11">
        <f t="shared" si="51"/>
        <v>0</v>
      </c>
      <c r="S202" s="11">
        <f t="shared" si="52"/>
        <v>-0.97016708947965569</v>
      </c>
      <c r="T202" s="11">
        <f t="shared" si="53"/>
        <v>-0.27251884535945381</v>
      </c>
      <c r="U202" s="11">
        <f>'OddsRatio_working_3-way'!S202-'OddsRatio_working_3-way'!R202^2/3</f>
        <v>-0.97016708947965569</v>
      </c>
      <c r="V202" s="11">
        <f>'OddsRatio_working_3-way'!S202*'OddsRatio_working_3-way'!R202/3-2*'OddsRatio_working_3-way'!R202^3/27-'OddsRatio_working_3-way'!T202</f>
        <v>0.27251884535945381</v>
      </c>
      <c r="W202" s="11">
        <f>'OddsRatio_working_3-way'!V202^2+4*'OddsRatio_working_3-way'!U202^3/27</f>
        <v>-6.1014178882893969E-2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0.18390262366191509</v>
      </c>
      <c r="Y202" s="11">
        <f>IF('OddsRatio_working_3-way'!W202&gt;=0,IF('OddsRatio_working_3-way'!V202+SQRT('OddsRatio_working_3-way'!W202)&gt;0,0,PI()),ACOS('OddsRatio_working_3-way'!V202/(2*'OddsRatio_working_3-way'!X202)))</f>
        <v>0.73633857725583862</v>
      </c>
      <c r="Z202" s="11">
        <f>'OddsRatio_working_3-way'!X202^(1/3)*COS('OddsRatio_working_3-way'!Y202/3)</f>
        <v>0.55162934413774789</v>
      </c>
      <c r="AA202" s="11">
        <f>'OddsRatio_working_3-way'!X202^(1/3)*COS(('OddsRatio_working_3-way'!Y202+2*PI())/3)</f>
        <v>-0.39548326604629369</v>
      </c>
      <c r="AB202" s="11">
        <f>'OddsRatio_working_3-way'!X202^(1/3)*COS(('OddsRatio_working_3-way'!Y202+4*PI())/3)</f>
        <v>-0.15614607809145381</v>
      </c>
      <c r="AC202" s="11">
        <f>'OddsRatio_working_3-way'!X202^(1/3)*SIN('OddsRatio_working_3-way'!Y202/3)</f>
        <v>0.13818138989281475</v>
      </c>
      <c r="AD202" s="11">
        <f>'OddsRatio_working_3-way'!X202^(1/3)*SIN(('OddsRatio_working_3-way'!Y202+2*PI())/3)</f>
        <v>0.40863433054983089</v>
      </c>
      <c r="AE202" s="11">
        <f>'OddsRatio_working_3-way'!X202^(1/3)*SIN(('OddsRatio_working_3-way'!Y202+4*PI())/3)</f>
        <v>-0.54681572044264548</v>
      </c>
      <c r="AF202" s="11">
        <f>-'OddsRatio_working_3-way'!U202/(3*'OddsRatio_working_3-way'!X202^(1/3))*COS(('OddsRatio_working_3-way'!Y202)/3)</f>
        <v>0.55162934413774789</v>
      </c>
      <c r="AG202" s="11">
        <f>-'OddsRatio_working_3-way'!U202/(3*'OddsRatio_working_3-way'!X202^(1/3))*COS(('OddsRatio_working_3-way'!Y202+2*PI())/3)</f>
        <v>-0.39548326604629369</v>
      </c>
      <c r="AH202" s="11">
        <f>-'OddsRatio_working_3-way'!U202/(3*'OddsRatio_working_3-way'!X202^(1/3))*COS(('OddsRatio_working_3-way'!Y202+4*PI())/3)</f>
        <v>-0.15614607809145381</v>
      </c>
      <c r="AI202" s="11">
        <f>'OddsRatio_working_3-way'!U202/(3*'OddsRatio_working_3-way'!X202^(1/3))*SIN(('OddsRatio_working_3-way'!Y202)/3)</f>
        <v>-0.13818138989281475</v>
      </c>
      <c r="AJ202" s="11">
        <f>'OddsRatio_working_3-way'!U202/(3*'OddsRatio_working_3-way'!X202^(1/3))*SIN(('OddsRatio_working_3-way'!Y202+2*PI())/3)</f>
        <v>-0.40863433054983089</v>
      </c>
      <c r="AK202" s="11">
        <f>'OddsRatio_working_3-way'!U202/(3*'OddsRatio_working_3-way'!X202^(1/3))*SIN(('OddsRatio_working_3-way'!Y202+4*PI())/3)</f>
        <v>0.54681572044264548</v>
      </c>
      <c r="AL202" s="11">
        <f>'OddsRatio_working_3-way'!Z202+'OddsRatio_working_3-way'!AF202</f>
        <v>1.1032586882754958</v>
      </c>
      <c r="AM202" s="11">
        <f>'OddsRatio_working_3-way'!AA202+'OddsRatio_working_3-way'!AG202</f>
        <v>-0.79096653209258738</v>
      </c>
      <c r="AN202" s="11">
        <f>'OddsRatio_working_3-way'!AB202+'OddsRatio_working_3-way'!AH202</f>
        <v>-0.31229215618290762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1.1032586882754958</v>
      </c>
      <c r="AS202" s="11">
        <f>IF(('OddsRatio_working_3-way'!X202=0),IF(Q202&gt;0,-Q202^(1/3),(-Q202)^(1/3)),'OddsRatio_working_3-way'!AM202-'OddsRatio_working_3-way'!R202/3)</f>
        <v>-0.79096653209258738</v>
      </c>
      <c r="AT202" s="11">
        <f>IF(('OddsRatio_working_3-way'!X202=0),IF(Q202&gt;0,-Q202^(1/3),(-Q202)^(1/3)),'OddsRatio_working_3-way'!AN202-'OddsRatio_working_3-way'!R202/3)</f>
        <v>-0.31229215618290762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3.53</v>
      </c>
      <c r="B203" s="4">
        <f>IF('True_Odds_Calculator_3-way'!B204="","",'True_Odds_Calculator_3-way'!B204)</f>
        <v>3.49</v>
      </c>
      <c r="C203" s="4">
        <f>IF('True_Odds_Calculator_3-way'!C204="","",'True_Odds_Calculator_3-way'!C204)</f>
        <v>2.0499999999999998</v>
      </c>
      <c r="D203" s="9">
        <f t="shared" si="41"/>
        <v>0.26561035004182765</v>
      </c>
      <c r="E203" s="9">
        <f t="shared" si="42"/>
        <v>0.26873055459394329</v>
      </c>
      <c r="F203" s="9">
        <f t="shared" si="43"/>
        <v>0.46565909536422917</v>
      </c>
      <c r="G203" s="9">
        <f t="shared" si="44"/>
        <v>1.0928511967645922</v>
      </c>
      <c r="H203" s="9">
        <f t="shared" si="45"/>
        <v>3.7649135278144188</v>
      </c>
      <c r="I203" s="9">
        <f t="shared" si="46"/>
        <v>3.7211994799438344</v>
      </c>
      <c r="J203" s="9">
        <f t="shared" si="47"/>
        <v>2.1474937566028216</v>
      </c>
      <c r="K203" s="11">
        <f t="shared" si="48"/>
        <v>0.28328611898016998</v>
      </c>
      <c r="L203" s="11">
        <f t="shared" si="49"/>
        <v>0.28653295128939826</v>
      </c>
      <c r="M203" s="11">
        <f t="shared" si="50"/>
        <v>0.48780487804878053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-0.26191186552887635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0.2403447819148273</v>
      </c>
      <c r="Q203" s="11">
        <f>2*'OddsRatio_working_3-way'!K203*'OddsRatio_working_3-way'!L203*'OddsRatio_working_3-way'!M203</f>
        <v>7.9191031932397793E-2</v>
      </c>
      <c r="R203" s="11">
        <f t="shared" si="51"/>
        <v>0</v>
      </c>
      <c r="S203" s="11">
        <f t="shared" si="52"/>
        <v>-0.91765518690610359</v>
      </c>
      <c r="T203" s="11">
        <f t="shared" si="53"/>
        <v>-0.30235755746494353</v>
      </c>
      <c r="U203" s="11">
        <f>'OddsRatio_working_3-way'!S203-'OddsRatio_working_3-way'!R203^2/3</f>
        <v>-0.91765518690610359</v>
      </c>
      <c r="V203" s="11">
        <f>'OddsRatio_working_3-way'!S203*'OddsRatio_working_3-way'!R203/3-2*'OddsRatio_working_3-way'!R203^3/27-'OddsRatio_working_3-way'!T203</f>
        <v>0.30235755746494353</v>
      </c>
      <c r="W203" s="11">
        <f>'OddsRatio_working_3-way'!V203^2+4*'OddsRatio_working_3-way'!U203^3/27</f>
        <v>-2.3061272271915859E-2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0.16917547460261673</v>
      </c>
      <c r="Y203" s="11">
        <f>IF('OddsRatio_working_3-way'!W203&gt;=0,IF('OddsRatio_working_3-way'!V203+SQRT('OddsRatio_working_3-way'!W203)&gt;0,0,PI()),ACOS('OddsRatio_working_3-way'!V203/(2*'OddsRatio_working_3-way'!X203)))</f>
        <v>0.46544678080655544</v>
      </c>
      <c r="Z203" s="11">
        <f>'OddsRatio_working_3-way'!X203^(1/3)*COS('OddsRatio_working_3-way'!Y203/3)</f>
        <v>0.5464255983822961</v>
      </c>
      <c r="AA203" s="11">
        <f>'OddsRatio_working_3-way'!X203^(1/3)*COS(('OddsRatio_working_3-way'!Y203+2*PI())/3)</f>
        <v>-0.34722695865363251</v>
      </c>
      <c r="AB203" s="11">
        <f>'OddsRatio_working_3-way'!X203^(1/3)*COS(('OddsRatio_working_3-way'!Y203+4*PI())/3)</f>
        <v>-0.19919863972866356</v>
      </c>
      <c r="AC203" s="11">
        <f>'OddsRatio_working_3-way'!X203^(1/3)*SIN('OddsRatio_working_3-way'!Y203/3)</f>
        <v>8.5464189779018596E-2</v>
      </c>
      <c r="AD203" s="11">
        <f>'OddsRatio_working_3-way'!X203^(1/3)*SIN(('OddsRatio_working_3-way'!Y203+2*PI())/3)</f>
        <v>0.43048635458767226</v>
      </c>
      <c r="AE203" s="11">
        <f>'OddsRatio_working_3-way'!X203^(1/3)*SIN(('OddsRatio_working_3-way'!Y203+4*PI())/3)</f>
        <v>-0.51595054436669086</v>
      </c>
      <c r="AF203" s="11">
        <f>-'OddsRatio_working_3-way'!U203/(3*'OddsRatio_working_3-way'!X203^(1/3))*COS(('OddsRatio_working_3-way'!Y203)/3)</f>
        <v>0.5464255983822961</v>
      </c>
      <c r="AG203" s="11">
        <f>-'OddsRatio_working_3-way'!U203/(3*'OddsRatio_working_3-way'!X203^(1/3))*COS(('OddsRatio_working_3-way'!Y203+2*PI())/3)</f>
        <v>-0.34722695865363251</v>
      </c>
      <c r="AH203" s="11">
        <f>-'OddsRatio_working_3-way'!U203/(3*'OddsRatio_working_3-way'!X203^(1/3))*COS(('OddsRatio_working_3-way'!Y203+4*PI())/3)</f>
        <v>-0.19919863972866356</v>
      </c>
      <c r="AI203" s="11">
        <f>'OddsRatio_working_3-way'!U203/(3*'OddsRatio_working_3-way'!X203^(1/3))*SIN(('OddsRatio_working_3-way'!Y203)/3)</f>
        <v>-8.5464189779018596E-2</v>
      </c>
      <c r="AJ203" s="11">
        <f>'OddsRatio_working_3-way'!U203/(3*'OddsRatio_working_3-way'!X203^(1/3))*SIN(('OddsRatio_working_3-way'!Y203+2*PI())/3)</f>
        <v>-0.43048635458767226</v>
      </c>
      <c r="AK203" s="11">
        <f>'OddsRatio_working_3-way'!U203/(3*'OddsRatio_working_3-way'!X203^(1/3))*SIN(('OddsRatio_working_3-way'!Y203+4*PI())/3)</f>
        <v>0.51595054436669086</v>
      </c>
      <c r="AL203" s="11">
        <f>'OddsRatio_working_3-way'!Z203+'OddsRatio_working_3-way'!AF203</f>
        <v>1.0928511967645922</v>
      </c>
      <c r="AM203" s="11">
        <f>'OddsRatio_working_3-way'!AA203+'OddsRatio_working_3-way'!AG203</f>
        <v>-0.69445391730726502</v>
      </c>
      <c r="AN203" s="11">
        <f>'OddsRatio_working_3-way'!AB203+'OddsRatio_working_3-way'!AH203</f>
        <v>-0.39839727945732711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1.0928511967645922</v>
      </c>
      <c r="AS203" s="11">
        <f>IF(('OddsRatio_working_3-way'!X203=0),IF(Q203&gt;0,-Q203^(1/3),(-Q203)^(1/3)),'OddsRatio_working_3-way'!AM203-'OddsRatio_working_3-way'!R203/3)</f>
        <v>-0.69445391730726502</v>
      </c>
      <c r="AT203" s="11">
        <f>IF(('OddsRatio_working_3-way'!X203=0),IF(Q203&gt;0,-Q203^(1/3),(-Q203)^(1/3)),'OddsRatio_working_3-way'!AN203-'OddsRatio_working_3-way'!R203/3)</f>
        <v>-0.39839727945732711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4.9800000000000004</v>
      </c>
      <c r="B204" s="4">
        <f>IF('True_Odds_Calculator_3-way'!B205="","",'True_Odds_Calculator_3-way'!B205)</f>
        <v>3.33</v>
      </c>
      <c r="C204" s="4">
        <f>IF('True_Odds_Calculator_3-way'!C205="","",'True_Odds_Calculator_3-way'!C205)</f>
        <v>1.79</v>
      </c>
      <c r="D204" s="9">
        <f t="shared" si="41"/>
        <v>0.18552792825396541</v>
      </c>
      <c r="E204" s="9">
        <f t="shared" si="42"/>
        <v>0.28010896752787784</v>
      </c>
      <c r="F204" s="9">
        <f t="shared" si="43"/>
        <v>0.53436310421815691</v>
      </c>
      <c r="G204" s="9">
        <f t="shared" si="44"/>
        <v>1.1030211245428414</v>
      </c>
      <c r="H204" s="9">
        <f t="shared" si="45"/>
        <v>5.3900240756805102</v>
      </c>
      <c r="I204" s="9">
        <f t="shared" si="46"/>
        <v>3.5700392201848197</v>
      </c>
      <c r="J204" s="9">
        <f t="shared" si="47"/>
        <v>1.8713866883888453</v>
      </c>
      <c r="K204" s="11">
        <f t="shared" si="48"/>
        <v>0.20080321285140559</v>
      </c>
      <c r="L204" s="11">
        <f t="shared" si="49"/>
        <v>0.3003003003003003</v>
      </c>
      <c r="M204" s="11">
        <f t="shared" si="50"/>
        <v>0.55865921787709494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-0.24679677321529669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0.23918378902561443</v>
      </c>
      <c r="Q204" s="11">
        <f>2*'OddsRatio_working_3-way'!K204*'OddsRatio_working_3-way'!L204*'OddsRatio_working_3-way'!M204</f>
        <v>6.7375715218482929E-2</v>
      </c>
      <c r="R204" s="11">
        <f t="shared" si="51"/>
        <v>0</v>
      </c>
      <c r="S204" s="11">
        <f t="shared" si="52"/>
        <v>-0.9691528212038617</v>
      </c>
      <c r="T204" s="11">
        <f t="shared" si="53"/>
        <v>-0.27300079470531313</v>
      </c>
      <c r="U204" s="11">
        <f>'OddsRatio_working_3-way'!S204-'OddsRatio_working_3-way'!R204^2/3</f>
        <v>-0.9691528212038617</v>
      </c>
      <c r="V204" s="11">
        <f>'OddsRatio_working_3-way'!S204*'OddsRatio_working_3-way'!R204/3-2*'OddsRatio_working_3-way'!R204^3/27-'OddsRatio_working_3-way'!T204</f>
        <v>0.27300079470531313</v>
      </c>
      <c r="W204" s="11">
        <f>'OddsRatio_working_3-way'!V204^2+4*'OddsRatio_working_3-way'!U204^3/27</f>
        <v>-6.0327418882234266E-2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0.18361430553742727</v>
      </c>
      <c r="Y204" s="11">
        <f>IF('OddsRatio_working_3-way'!W204&gt;=0,IF('OddsRatio_working_3-way'!V204+SQRT('OddsRatio_working_3-way'!W204)&gt;0,0,PI()),ACOS('OddsRatio_working_3-way'!V204/(2*'OddsRatio_working_3-way'!X204)))</f>
        <v>0.73264445445546711</v>
      </c>
      <c r="Z204" s="11">
        <f>'OddsRatio_working_3-way'!X204^(1/3)*COS('OddsRatio_working_3-way'!Y204/3)</f>
        <v>0.55151056227142081</v>
      </c>
      <c r="AA204" s="11">
        <f>'OddsRatio_working_3-way'!X204^(1/3)*COS(('OddsRatio_working_3-way'!Y204+2*PI())/3)</f>
        <v>-0.39477326329916934</v>
      </c>
      <c r="AB204" s="11">
        <f>'OddsRatio_working_3-way'!X204^(1/3)*COS(('OddsRatio_working_3-way'!Y204+4*PI())/3)</f>
        <v>-0.15673729897225139</v>
      </c>
      <c r="AC204" s="11">
        <f>'OddsRatio_working_3-way'!X204^(1/3)*SIN('OddsRatio_working_3-way'!Y204/3)</f>
        <v>0.13743012808095811</v>
      </c>
      <c r="AD204" s="11">
        <f>'OddsRatio_working_3-way'!X204^(1/3)*SIN(('OddsRatio_working_3-way'!Y204+2*PI())/3)</f>
        <v>0.40890709334201097</v>
      </c>
      <c r="AE204" s="11">
        <f>'OddsRatio_working_3-way'!X204^(1/3)*SIN(('OddsRatio_working_3-way'!Y204+4*PI())/3)</f>
        <v>-0.54633722142296914</v>
      </c>
      <c r="AF204" s="11">
        <f>-'OddsRatio_working_3-way'!U204/(3*'OddsRatio_working_3-way'!X204^(1/3))*COS(('OddsRatio_working_3-way'!Y204)/3)</f>
        <v>0.5515105622714207</v>
      </c>
      <c r="AG204" s="11">
        <f>-'OddsRatio_working_3-way'!U204/(3*'OddsRatio_working_3-way'!X204^(1/3))*COS(('OddsRatio_working_3-way'!Y204+2*PI())/3)</f>
        <v>-0.39477326329916923</v>
      </c>
      <c r="AH204" s="11">
        <f>-'OddsRatio_working_3-way'!U204/(3*'OddsRatio_working_3-way'!X204^(1/3))*COS(('OddsRatio_working_3-way'!Y204+4*PI())/3)</f>
        <v>-0.15673729897225136</v>
      </c>
      <c r="AI204" s="11">
        <f>'OddsRatio_working_3-way'!U204/(3*'OddsRatio_working_3-way'!X204^(1/3))*SIN(('OddsRatio_working_3-way'!Y204)/3)</f>
        <v>-0.13743012808095811</v>
      </c>
      <c r="AJ204" s="11">
        <f>'OddsRatio_working_3-way'!U204/(3*'OddsRatio_working_3-way'!X204^(1/3))*SIN(('OddsRatio_working_3-way'!Y204+2*PI())/3)</f>
        <v>-0.40890709334201086</v>
      </c>
      <c r="AK204" s="11">
        <f>'OddsRatio_working_3-way'!U204/(3*'OddsRatio_working_3-way'!X204^(1/3))*SIN(('OddsRatio_working_3-way'!Y204+4*PI())/3)</f>
        <v>0.54633722142296903</v>
      </c>
      <c r="AL204" s="11">
        <f>'OddsRatio_working_3-way'!Z204+'OddsRatio_working_3-way'!AF204</f>
        <v>1.1030211245428414</v>
      </c>
      <c r="AM204" s="11">
        <f>'OddsRatio_working_3-way'!AA204+'OddsRatio_working_3-way'!AG204</f>
        <v>-0.78954652659833857</v>
      </c>
      <c r="AN204" s="11">
        <f>'OddsRatio_working_3-way'!AB204+'OddsRatio_working_3-way'!AH204</f>
        <v>-0.31347459794450272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1.1030211245428414</v>
      </c>
      <c r="AS204" s="11">
        <f>IF(('OddsRatio_working_3-way'!X204=0),IF(Q204&gt;0,-Q204^(1/3),(-Q204)^(1/3)),'OddsRatio_working_3-way'!AM204-'OddsRatio_working_3-way'!R204/3)</f>
        <v>-0.78954652659833857</v>
      </c>
      <c r="AT204" s="11">
        <f>IF(('OddsRatio_working_3-way'!X204=0),IF(Q204&gt;0,-Q204^(1/3),(-Q204)^(1/3)),'OddsRatio_working_3-way'!AN204-'OddsRatio_working_3-way'!R204/3)</f>
        <v>-0.31347459794450272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1.19</v>
      </c>
      <c r="B205" s="4">
        <f>IF('True_Odds_Calculator_3-way'!B206="","",'True_Odds_Calculator_3-way'!B206)</f>
        <v>6.62</v>
      </c>
      <c r="C205" s="4">
        <f>IF('True_Odds_Calculator_3-way'!C206="","",'True_Odds_Calculator_3-way'!C206)</f>
        <v>13.75</v>
      </c>
      <c r="D205" s="9">
        <f t="shared" si="41"/>
        <v>0.81205365451838063</v>
      </c>
      <c r="E205" s="9">
        <f t="shared" si="42"/>
        <v>0.12745476491027444</v>
      </c>
      <c r="F205" s="9">
        <f t="shared" si="43"/>
        <v>6.0491580571344648E-2</v>
      </c>
      <c r="G205" s="9">
        <f t="shared" si="44"/>
        <v>1.2181353861343065</v>
      </c>
      <c r="H205" s="9">
        <f t="shared" si="45"/>
        <v>1.2314457233655185</v>
      </c>
      <c r="I205" s="9">
        <f t="shared" si="46"/>
        <v>7.8459208700748038</v>
      </c>
      <c r="J205" s="9">
        <f t="shared" si="47"/>
        <v>16.53122617321241</v>
      </c>
      <c r="K205" s="11">
        <f t="shared" si="48"/>
        <v>0.84033613445378152</v>
      </c>
      <c r="L205" s="11">
        <f t="shared" si="49"/>
        <v>0.15105740181268881</v>
      </c>
      <c r="M205" s="11">
        <f t="shared" si="50"/>
        <v>7.2727272727272724E-2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-0.12568760544591351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0.17134456089494299</v>
      </c>
      <c r="Q205" s="11">
        <f>2*'OddsRatio_working_3-way'!K205*'OddsRatio_working_3-way'!L205*'OddsRatio_working_3-way'!M205</f>
        <v>1.8463853544713679E-2</v>
      </c>
      <c r="R205" s="11">
        <f t="shared" si="51"/>
        <v>0</v>
      </c>
      <c r="S205" s="11">
        <f t="shared" si="52"/>
        <v>-1.3632574213427655</v>
      </c>
      <c r="T205" s="11">
        <f t="shared" si="53"/>
        <v>-0.14690273936883247</v>
      </c>
      <c r="U205" s="11">
        <f>'OddsRatio_working_3-way'!S205-'OddsRatio_working_3-way'!R205^2/3</f>
        <v>-1.3632574213427655</v>
      </c>
      <c r="V205" s="11">
        <f>'OddsRatio_working_3-way'!S205*'OddsRatio_working_3-way'!R205/3-2*'OddsRatio_working_3-way'!R205^3/27-'OddsRatio_working_3-way'!T205</f>
        <v>0.14690273936883247</v>
      </c>
      <c r="W205" s="11">
        <f>'OddsRatio_working_3-way'!V205^2+4*'OddsRatio_working_3-way'!U205^3/27</f>
        <v>-0.35376389718804918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0.306326750391684</v>
      </c>
      <c r="Y205" s="11">
        <f>IF('OddsRatio_working_3-way'!W205&gt;=0,IF('OddsRatio_working_3-way'!V205+SQRT('OddsRatio_working_3-way'!W205)&gt;0,0,PI()),ACOS('OddsRatio_working_3-way'!V205/(2*'OddsRatio_working_3-way'!X205)))</f>
        <v>1.3286559447214894</v>
      </c>
      <c r="Z205" s="11">
        <f>'OddsRatio_working_3-way'!X205^(1/3)*COS('OddsRatio_working_3-way'!Y205/3)</f>
        <v>0.60906769306715314</v>
      </c>
      <c r="AA205" s="11">
        <f>'OddsRatio_working_3-way'!X205^(1/3)*COS(('OddsRatio_working_3-way'!Y205+2*PI())/3)</f>
        <v>-0.55471730778168438</v>
      </c>
      <c r="AB205" s="11">
        <f>'OddsRatio_working_3-way'!X205^(1/3)*COS(('OddsRatio_working_3-way'!Y205+4*PI())/3)</f>
        <v>-5.4350385285468678E-2</v>
      </c>
      <c r="AC205" s="11">
        <f>'OddsRatio_working_3-way'!X205^(1/3)*SIN('OddsRatio_working_3-way'!Y205/3)</f>
        <v>0.2888869773967746</v>
      </c>
      <c r="AD205" s="11">
        <f>'OddsRatio_working_3-way'!X205^(1/3)*SIN(('OddsRatio_working_3-way'!Y205+2*PI())/3)</f>
        <v>0.38302460612215056</v>
      </c>
      <c r="AE205" s="11">
        <f>'OddsRatio_working_3-way'!X205^(1/3)*SIN(('OddsRatio_working_3-way'!Y205+4*PI())/3)</f>
        <v>-0.67191158351892522</v>
      </c>
      <c r="AF205" s="11">
        <f>-'OddsRatio_working_3-way'!U205/(3*'OddsRatio_working_3-way'!X205^(1/3))*COS(('OddsRatio_working_3-way'!Y205)/3)</f>
        <v>0.60906769306715325</v>
      </c>
      <c r="AG205" s="11">
        <f>-'OddsRatio_working_3-way'!U205/(3*'OddsRatio_working_3-way'!X205^(1/3))*COS(('OddsRatio_working_3-way'!Y205+2*PI())/3)</f>
        <v>-0.55471730778168449</v>
      </c>
      <c r="AH205" s="11">
        <f>-'OddsRatio_working_3-way'!U205/(3*'OddsRatio_working_3-way'!X205^(1/3))*COS(('OddsRatio_working_3-way'!Y205+4*PI())/3)</f>
        <v>-5.4350385285468684E-2</v>
      </c>
      <c r="AI205" s="11">
        <f>'OddsRatio_working_3-way'!U205/(3*'OddsRatio_working_3-way'!X205^(1/3))*SIN(('OddsRatio_working_3-way'!Y205)/3)</f>
        <v>-0.28888697739677466</v>
      </c>
      <c r="AJ205" s="11">
        <f>'OddsRatio_working_3-way'!U205/(3*'OddsRatio_working_3-way'!X205^(1/3))*SIN(('OddsRatio_working_3-way'!Y205+2*PI())/3)</f>
        <v>-0.38302460612215061</v>
      </c>
      <c r="AK205" s="11">
        <f>'OddsRatio_working_3-way'!U205/(3*'OddsRatio_working_3-way'!X205^(1/3))*SIN(('OddsRatio_working_3-way'!Y205+4*PI())/3)</f>
        <v>0.67191158351892533</v>
      </c>
      <c r="AL205" s="11">
        <f>'OddsRatio_working_3-way'!Z205+'OddsRatio_working_3-way'!AF205</f>
        <v>1.2181353861343065</v>
      </c>
      <c r="AM205" s="11">
        <f>'OddsRatio_working_3-way'!AA205+'OddsRatio_working_3-way'!AG205</f>
        <v>-1.109434615563369</v>
      </c>
      <c r="AN205" s="11">
        <f>'OddsRatio_working_3-way'!AB205+'OddsRatio_working_3-way'!AH205</f>
        <v>-0.10870077057093736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1.2181353861343065</v>
      </c>
      <c r="AS205" s="11">
        <f>IF(('OddsRatio_working_3-way'!X205=0),IF(Q205&gt;0,-Q205^(1/3),(-Q205)^(1/3)),'OddsRatio_working_3-way'!AM205-'OddsRatio_working_3-way'!R205/3)</f>
        <v>-1.109434615563369</v>
      </c>
      <c r="AT205" s="11">
        <f>IF(('OddsRatio_working_3-way'!X205=0),IF(Q205&gt;0,-Q205^(1/3),(-Q205)^(1/3)),'OddsRatio_working_3-way'!AN205-'OddsRatio_working_3-way'!R205/3)</f>
        <v>-0.10870077057093736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1.85</v>
      </c>
      <c r="B206" s="4">
        <f>IF('True_Odds_Calculator_3-way'!B207="","",'True_Odds_Calculator_3-way'!B207)</f>
        <v>3.43</v>
      </c>
      <c r="C206" s="4">
        <f>IF('True_Odds_Calculator_3-way'!C207="","",'True_Odds_Calculator_3-way'!C207)</f>
        <v>4.42</v>
      </c>
      <c r="D206" s="9">
        <f t="shared" si="41"/>
        <v>0.51718283669576193</v>
      </c>
      <c r="E206" s="9">
        <f t="shared" si="42"/>
        <v>0.27256416062189598</v>
      </c>
      <c r="F206" s="9">
        <f t="shared" si="43"/>
        <v>0.21025300268234201</v>
      </c>
      <c r="G206" s="9">
        <f t="shared" si="44"/>
        <v>1.0982966792781963</v>
      </c>
      <c r="H206" s="9">
        <f t="shared" si="45"/>
        <v>1.9335521773864668</v>
      </c>
      <c r="I206" s="9">
        <f t="shared" si="46"/>
        <v>3.668860930646018</v>
      </c>
      <c r="J206" s="9">
        <f t="shared" si="47"/>
        <v>4.7561746431314322</v>
      </c>
      <c r="K206" s="11">
        <f t="shared" si="48"/>
        <v>0.54054054054054046</v>
      </c>
      <c r="L206" s="11">
        <f t="shared" si="49"/>
        <v>0.29154518950437314</v>
      </c>
      <c r="M206" s="11">
        <f t="shared" si="50"/>
        <v>0.22624434389140272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-0.25186231308680285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0.23888379230516082</v>
      </c>
      <c r="Q206" s="11">
        <f>2*'OddsRatio_working_3-way'!K206*'OddsRatio_working_3-way'!L206*'OddsRatio_working_3-way'!M206</f>
        <v>7.1308594717958446E-2</v>
      </c>
      <c r="R206" s="11">
        <f t="shared" si="51"/>
        <v>0</v>
      </c>
      <c r="S206" s="11">
        <f t="shared" si="52"/>
        <v>-0.94846977849691605</v>
      </c>
      <c r="T206" s="11">
        <f t="shared" si="53"/>
        <v>-0.28312530701400479</v>
      </c>
      <c r="U206" s="11">
        <f>'OddsRatio_working_3-way'!S206-'OddsRatio_working_3-way'!R206^2/3</f>
        <v>-0.94846977849691605</v>
      </c>
      <c r="V206" s="11">
        <f>'OddsRatio_working_3-way'!S206*'OddsRatio_working_3-way'!R206/3-2*'OddsRatio_working_3-way'!R206^3/27-'OddsRatio_working_3-way'!T206</f>
        <v>0.28312530701400479</v>
      </c>
      <c r="W206" s="11">
        <f>'OddsRatio_working_3-way'!V206^2+4*'OddsRatio_working_3-way'!U206^3/27</f>
        <v>-4.6245778334764148E-2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0.17776790894769126</v>
      </c>
      <c r="Y206" s="11">
        <f>IF('OddsRatio_working_3-way'!W206&gt;=0,IF('OddsRatio_working_3-way'!V206+SQRT('OddsRatio_working_3-way'!W206)&gt;0,0,PI()),ACOS('OddsRatio_working_3-way'!V206/(2*'OddsRatio_working_3-way'!X206)))</f>
        <v>0.64958624018753408</v>
      </c>
      <c r="Z206" s="11">
        <f>'OddsRatio_working_3-way'!X206^(1/3)*COS('OddsRatio_working_3-way'!Y206/3)</f>
        <v>0.54914833963909815</v>
      </c>
      <c r="AA206" s="11">
        <f>'OddsRatio_working_3-way'!X206^(1/3)*COS(('OddsRatio_working_3-way'!Y206+2*PI())/3)</f>
        <v>-0.37919023181743389</v>
      </c>
      <c r="AB206" s="11">
        <f>'OddsRatio_working_3-way'!X206^(1/3)*COS(('OddsRatio_working_3-way'!Y206+4*PI())/3)</f>
        <v>-0.16995810782166434</v>
      </c>
      <c r="AC206" s="11">
        <f>'OddsRatio_working_3-way'!X206^(1/3)*SIN('OddsRatio_working_3-way'!Y206/3)</f>
        <v>0.12080022311207472</v>
      </c>
      <c r="AD206" s="11">
        <f>'OddsRatio_working_3-way'!X206^(1/3)*SIN(('OddsRatio_working_3-way'!Y206+2*PI())/3)</f>
        <v>0.41517630101746661</v>
      </c>
      <c r="AE206" s="11">
        <f>'OddsRatio_working_3-way'!X206^(1/3)*SIN(('OddsRatio_working_3-way'!Y206+4*PI())/3)</f>
        <v>-0.53597652412954133</v>
      </c>
      <c r="AF206" s="11">
        <f>-'OddsRatio_working_3-way'!U206/(3*'OddsRatio_working_3-way'!X206^(1/3))*COS(('OddsRatio_working_3-way'!Y206)/3)</f>
        <v>0.54914833963909826</v>
      </c>
      <c r="AG206" s="11">
        <f>-'OddsRatio_working_3-way'!U206/(3*'OddsRatio_working_3-way'!X206^(1/3))*COS(('OddsRatio_working_3-way'!Y206+2*PI())/3)</f>
        <v>-0.379190231817434</v>
      </c>
      <c r="AH206" s="11">
        <f>-'OddsRatio_working_3-way'!U206/(3*'OddsRatio_working_3-way'!X206^(1/3))*COS(('OddsRatio_working_3-way'!Y206+4*PI())/3)</f>
        <v>-0.1699581078216644</v>
      </c>
      <c r="AI206" s="11">
        <f>'OddsRatio_working_3-way'!U206/(3*'OddsRatio_working_3-way'!X206^(1/3))*SIN(('OddsRatio_working_3-way'!Y206)/3)</f>
        <v>-0.12080022311207475</v>
      </c>
      <c r="AJ206" s="11">
        <f>'OddsRatio_working_3-way'!U206/(3*'OddsRatio_working_3-way'!X206^(1/3))*SIN(('OddsRatio_working_3-way'!Y206+2*PI())/3)</f>
        <v>-0.41517630101746666</v>
      </c>
      <c r="AK206" s="11">
        <f>'OddsRatio_working_3-way'!U206/(3*'OddsRatio_working_3-way'!X206^(1/3))*SIN(('OddsRatio_working_3-way'!Y206+4*PI())/3)</f>
        <v>0.53597652412954144</v>
      </c>
      <c r="AL206" s="11">
        <f>'OddsRatio_working_3-way'!Z206+'OddsRatio_working_3-way'!AF206</f>
        <v>1.0982966792781963</v>
      </c>
      <c r="AM206" s="11">
        <f>'OddsRatio_working_3-way'!AA206+'OddsRatio_working_3-way'!AG206</f>
        <v>-0.75838046363486789</v>
      </c>
      <c r="AN206" s="11">
        <f>'OddsRatio_working_3-way'!AB206+'OddsRatio_working_3-way'!AH206</f>
        <v>-0.33991621564332875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1.0982966792781963</v>
      </c>
      <c r="AS206" s="11">
        <f>IF(('OddsRatio_working_3-way'!X206=0),IF(Q206&gt;0,-Q206^(1/3),(-Q206)^(1/3)),'OddsRatio_working_3-way'!AM206-'OddsRatio_working_3-way'!R206/3)</f>
        <v>-0.75838046363486789</v>
      </c>
      <c r="AT206" s="11">
        <f>IF(('OddsRatio_working_3-way'!X206=0),IF(Q206&gt;0,-Q206^(1/3),(-Q206)^(1/3)),'OddsRatio_working_3-way'!AN206-'OddsRatio_working_3-way'!R206/3)</f>
        <v>-0.33991621564332875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1.98</v>
      </c>
      <c r="B207" s="4">
        <f>IF('True_Odds_Calculator_3-way'!B208="","",'True_Odds_Calculator_3-way'!B208)</f>
        <v>3.48</v>
      </c>
      <c r="C207" s="4">
        <f>IF('True_Odds_Calculator_3-way'!C208="","",'True_Odds_Calculator_3-way'!C208)</f>
        <v>3.79</v>
      </c>
      <c r="D207" s="9">
        <f t="shared" si="41"/>
        <v>0.48311517543508053</v>
      </c>
      <c r="E207" s="9">
        <f t="shared" si="42"/>
        <v>0.26972342363735807</v>
      </c>
      <c r="F207" s="9">
        <f t="shared" si="43"/>
        <v>0.24716140092756139</v>
      </c>
      <c r="G207" s="9">
        <f t="shared" si="44"/>
        <v>1.0917344792140034</v>
      </c>
      <c r="H207" s="9">
        <f t="shared" si="45"/>
        <v>2.0698997896297233</v>
      </c>
      <c r="I207" s="9">
        <f t="shared" si="46"/>
        <v>3.7075015084507288</v>
      </c>
      <c r="J207" s="9">
        <f t="shared" si="47"/>
        <v>4.0459391970070691</v>
      </c>
      <c r="K207" s="11">
        <f t="shared" si="48"/>
        <v>0.50505050505050508</v>
      </c>
      <c r="L207" s="11">
        <f t="shared" si="49"/>
        <v>0.28735632183908044</v>
      </c>
      <c r="M207" s="11">
        <f t="shared" si="50"/>
        <v>0.26385224274406333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-0.25965597196604384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0.23932957696946416</v>
      </c>
      <c r="Q207" s="11">
        <f>2*'OddsRatio_working_3-way'!K207*'OddsRatio_working_3-way'!L207*'OddsRatio_working_3-way'!M207</f>
        <v>7.6585464630228528E-2</v>
      </c>
      <c r="R207" s="11">
        <f t="shared" si="51"/>
        <v>0</v>
      </c>
      <c r="S207" s="11">
        <f t="shared" si="52"/>
        <v>-0.92171797612558726</v>
      </c>
      <c r="T207" s="11">
        <f t="shared" si="53"/>
        <v>-0.29494975236018794</v>
      </c>
      <c r="U207" s="11">
        <f>'OddsRatio_working_3-way'!S207-'OddsRatio_working_3-way'!R207^2/3</f>
        <v>-0.92171797612558726</v>
      </c>
      <c r="V207" s="11">
        <f>'OddsRatio_working_3-way'!S207*'OddsRatio_working_3-way'!R207/3-2*'OddsRatio_working_3-way'!R207^3/27-'OddsRatio_working_3-way'!T207</f>
        <v>0.29494975236018794</v>
      </c>
      <c r="W207" s="11">
        <f>'OddsRatio_working_3-way'!V207^2+4*'OddsRatio_working_3-way'!U207^3/27</f>
        <v>-2.9013300772060824E-2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0.17030021813652868</v>
      </c>
      <c r="Y207" s="11">
        <f>IF('OddsRatio_working_3-way'!W207&gt;=0,IF('OddsRatio_working_3-way'!V207+SQRT('OddsRatio_working_3-way'!W207)&gt;0,0,PI()),ACOS('OddsRatio_working_3-way'!V207/(2*'OddsRatio_working_3-way'!X207)))</f>
        <v>0.52370961621053236</v>
      </c>
      <c r="Z207" s="11">
        <f>'OddsRatio_working_3-way'!X207^(1/3)*COS('OddsRatio_working_3-way'!Y207/3)</f>
        <v>0.54586723960700168</v>
      </c>
      <c r="AA207" s="11">
        <f>'OddsRatio_working_3-way'!X207^(1/3)*COS(('OddsRatio_working_3-way'!Y207+2*PI())/3)</f>
        <v>-0.35630754602909598</v>
      </c>
      <c r="AB207" s="11">
        <f>'OddsRatio_working_3-way'!X207^(1/3)*COS(('OddsRatio_working_3-way'!Y207+4*PI())/3)</f>
        <v>-0.18955969357790578</v>
      </c>
      <c r="AC207" s="11">
        <f>'OddsRatio_working_3-way'!X207^(1/3)*SIN('OddsRatio_working_3-way'!Y207/3)</f>
        <v>9.6271917499486659E-2</v>
      </c>
      <c r="AD207" s="11">
        <f>'OddsRatio_working_3-way'!X207^(1/3)*SIN(('OddsRatio_working_3-way'!Y207+2*PI())/3)</f>
        <v>0.42459893784360714</v>
      </c>
      <c r="AE207" s="11">
        <f>'OddsRatio_working_3-way'!X207^(1/3)*SIN(('OddsRatio_working_3-way'!Y207+4*PI())/3)</f>
        <v>-0.52087085534309385</v>
      </c>
      <c r="AF207" s="11">
        <f>-'OddsRatio_working_3-way'!U207/(3*'OddsRatio_working_3-way'!X207^(1/3))*COS(('OddsRatio_working_3-way'!Y207)/3)</f>
        <v>0.54586723960700179</v>
      </c>
      <c r="AG207" s="11">
        <f>-'OddsRatio_working_3-way'!U207/(3*'OddsRatio_working_3-way'!X207^(1/3))*COS(('OddsRatio_working_3-way'!Y207+2*PI())/3)</f>
        <v>-0.35630754602909603</v>
      </c>
      <c r="AH207" s="11">
        <f>-'OddsRatio_working_3-way'!U207/(3*'OddsRatio_working_3-way'!X207^(1/3))*COS(('OddsRatio_working_3-way'!Y207+4*PI())/3)</f>
        <v>-0.18955969357790581</v>
      </c>
      <c r="AI207" s="11">
        <f>'OddsRatio_working_3-way'!U207/(3*'OddsRatio_working_3-way'!X207^(1/3))*SIN(('OddsRatio_working_3-way'!Y207)/3)</f>
        <v>-9.6271917499486673E-2</v>
      </c>
      <c r="AJ207" s="11">
        <f>'OddsRatio_working_3-way'!U207/(3*'OddsRatio_working_3-way'!X207^(1/3))*SIN(('OddsRatio_working_3-way'!Y207+2*PI())/3)</f>
        <v>-0.42459893784360725</v>
      </c>
      <c r="AK207" s="11">
        <f>'OddsRatio_working_3-way'!U207/(3*'OddsRatio_working_3-way'!X207^(1/3))*SIN(('OddsRatio_working_3-way'!Y207+4*PI())/3)</f>
        <v>0.52087085534309396</v>
      </c>
      <c r="AL207" s="11">
        <f>'OddsRatio_working_3-way'!Z207+'OddsRatio_working_3-way'!AF207</f>
        <v>1.0917344792140034</v>
      </c>
      <c r="AM207" s="11">
        <f>'OddsRatio_working_3-way'!AA207+'OddsRatio_working_3-way'!AG207</f>
        <v>-0.71261509205819196</v>
      </c>
      <c r="AN207" s="11">
        <f>'OddsRatio_working_3-way'!AB207+'OddsRatio_working_3-way'!AH207</f>
        <v>-0.37911938715581162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1.0917344792140034</v>
      </c>
      <c r="AS207" s="11">
        <f>IF(('OddsRatio_working_3-way'!X207=0),IF(Q207&gt;0,-Q207^(1/3),(-Q207)^(1/3)),'OddsRatio_working_3-way'!AM207-'OddsRatio_working_3-way'!R207/3)</f>
        <v>-0.71261509205819196</v>
      </c>
      <c r="AT207" s="11">
        <f>IF(('OddsRatio_working_3-way'!X207=0),IF(Q207&gt;0,-Q207^(1/3),(-Q207)^(1/3)),'OddsRatio_working_3-way'!AN207-'OddsRatio_working_3-way'!R207/3)</f>
        <v>-0.37911938715581162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4.92</v>
      </c>
      <c r="B208" s="4">
        <f>IF('True_Odds_Calculator_3-way'!B209="","",'True_Odds_Calculator_3-way'!B209)</f>
        <v>3.63</v>
      </c>
      <c r="C208" s="4">
        <f>IF('True_Odds_Calculator_3-way'!C209="","",'True_Odds_Calculator_3-way'!C209)</f>
        <v>1.78</v>
      </c>
      <c r="D208" s="9">
        <f t="shared" si="41"/>
        <v>0.19257283625515437</v>
      </c>
      <c r="E208" s="9">
        <f t="shared" si="42"/>
        <v>0.26225699904471311</v>
      </c>
      <c r="F208" s="9">
        <f t="shared" si="43"/>
        <v>0.54517016470013258</v>
      </c>
      <c r="G208" s="9">
        <f t="shared" si="44"/>
        <v>1.0696021374942766</v>
      </c>
      <c r="H208" s="9">
        <f t="shared" si="45"/>
        <v>5.1928403789775635</v>
      </c>
      <c r="I208" s="9">
        <f t="shared" si="46"/>
        <v>3.813053621609948</v>
      </c>
      <c r="J208" s="9">
        <f t="shared" si="47"/>
        <v>1.8342896672455355</v>
      </c>
      <c r="K208" s="11">
        <f t="shared" si="48"/>
        <v>0.2032520325203252</v>
      </c>
      <c r="L208" s="11">
        <f t="shared" si="49"/>
        <v>0.27548209366391185</v>
      </c>
      <c r="M208" s="11">
        <f t="shared" si="50"/>
        <v>0.5617977528089888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-0.25295582698607189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0.23057501445104531</v>
      </c>
      <c r="Q208" s="11">
        <f>2*'OddsRatio_working_3-way'!K208*'OddsRatio_working_3-way'!L208*'OddsRatio_working_3-way'!M208</f>
        <v>6.2912691528252462E-2</v>
      </c>
      <c r="R208" s="11">
        <f t="shared" si="51"/>
        <v>0</v>
      </c>
      <c r="S208" s="11">
        <f t="shared" si="52"/>
        <v>-0.91152284253859506</v>
      </c>
      <c r="T208" s="11">
        <f t="shared" si="53"/>
        <v>-0.2487101889600532</v>
      </c>
      <c r="U208" s="11">
        <f>'OddsRatio_working_3-way'!S208-'OddsRatio_working_3-way'!R208^2/3</f>
        <v>-0.91152284253859506</v>
      </c>
      <c r="V208" s="11">
        <f>'OddsRatio_working_3-way'!S208*'OddsRatio_working_3-way'!R208/3-2*'OddsRatio_working_3-way'!R208^3/27-'OddsRatio_working_3-way'!T208</f>
        <v>0.2487101889600532</v>
      </c>
      <c r="W208" s="11">
        <f>'OddsRatio_working_3-way'!V208^2+4*'OddsRatio_working_3-way'!U208^3/27</f>
        <v>-5.0344802241533662E-2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0.16748250679853033</v>
      </c>
      <c r="Y208" s="11">
        <f>IF('OddsRatio_working_3-way'!W208&gt;=0,IF('OddsRatio_working_3-way'!V208+SQRT('OddsRatio_working_3-way'!W208)&gt;0,0,PI()),ACOS('OddsRatio_working_3-way'!V208/(2*'OddsRatio_working_3-way'!X208)))</f>
        <v>0.73400739115577451</v>
      </c>
      <c r="Z208" s="11">
        <f>'OddsRatio_working_3-way'!X208^(1/3)*COS('OddsRatio_working_3-way'!Y208/3)</f>
        <v>0.5348010687471384</v>
      </c>
      <c r="AA208" s="11">
        <f>'OddsRatio_working_3-way'!X208^(1/3)*COS(('OddsRatio_working_3-way'!Y208+2*PI())/3)</f>
        <v>-0.38303605350518244</v>
      </c>
      <c r="AB208" s="11">
        <f>'OddsRatio_working_3-way'!X208^(1/3)*COS(('OddsRatio_working_3-way'!Y208+4*PI())/3)</f>
        <v>-0.15176501524195607</v>
      </c>
      <c r="AC208" s="11">
        <f>'OddsRatio_working_3-way'!X208^(1/3)*SIN('OddsRatio_working_3-way'!Y208/3)</f>
        <v>0.13352439619703818</v>
      </c>
      <c r="AD208" s="11">
        <f>'OddsRatio_working_3-way'!X208^(1/3)*SIN(('OddsRatio_working_3-way'!Y208+2*PI())/3)</f>
        <v>0.39638911340757083</v>
      </c>
      <c r="AE208" s="11">
        <f>'OddsRatio_working_3-way'!X208^(1/3)*SIN(('OddsRatio_working_3-way'!Y208+4*PI())/3)</f>
        <v>-0.52991350960460892</v>
      </c>
      <c r="AF208" s="11">
        <f>-'OddsRatio_working_3-way'!U208/(3*'OddsRatio_working_3-way'!X208^(1/3))*COS(('OddsRatio_working_3-way'!Y208)/3)</f>
        <v>0.53480106874713829</v>
      </c>
      <c r="AG208" s="11">
        <f>-'OddsRatio_working_3-way'!U208/(3*'OddsRatio_working_3-way'!X208^(1/3))*COS(('OddsRatio_working_3-way'!Y208+2*PI())/3)</f>
        <v>-0.38303605350518238</v>
      </c>
      <c r="AH208" s="11">
        <f>-'OddsRatio_working_3-way'!U208/(3*'OddsRatio_working_3-way'!X208^(1/3))*COS(('OddsRatio_working_3-way'!Y208+4*PI())/3)</f>
        <v>-0.15176501524195604</v>
      </c>
      <c r="AI208" s="11">
        <f>'OddsRatio_working_3-way'!U208/(3*'OddsRatio_working_3-way'!X208^(1/3))*SIN(('OddsRatio_working_3-way'!Y208)/3)</f>
        <v>-0.13352439619703815</v>
      </c>
      <c r="AJ208" s="11">
        <f>'OddsRatio_working_3-way'!U208/(3*'OddsRatio_working_3-way'!X208^(1/3))*SIN(('OddsRatio_working_3-way'!Y208+2*PI())/3)</f>
        <v>-0.39638911340757077</v>
      </c>
      <c r="AK208" s="11">
        <f>'OddsRatio_working_3-way'!U208/(3*'OddsRatio_working_3-way'!X208^(1/3))*SIN(('OddsRatio_working_3-way'!Y208+4*PI())/3)</f>
        <v>0.52991350960460881</v>
      </c>
      <c r="AL208" s="11">
        <f>'OddsRatio_working_3-way'!Z208+'OddsRatio_working_3-way'!AF208</f>
        <v>1.0696021374942766</v>
      </c>
      <c r="AM208" s="11">
        <f>'OddsRatio_working_3-way'!AA208+'OddsRatio_working_3-way'!AG208</f>
        <v>-0.76607210701036488</v>
      </c>
      <c r="AN208" s="11">
        <f>'OddsRatio_working_3-way'!AB208+'OddsRatio_working_3-way'!AH208</f>
        <v>-0.30353003048391214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1.0696021374942766</v>
      </c>
      <c r="AS208" s="11">
        <f>IF(('OddsRatio_working_3-way'!X208=0),IF(Q208&gt;0,-Q208^(1/3),(-Q208)^(1/3)),'OddsRatio_working_3-way'!AM208-'OddsRatio_working_3-way'!R208/3)</f>
        <v>-0.76607210701036488</v>
      </c>
      <c r="AT208" s="11">
        <f>IF(('OddsRatio_working_3-way'!X208=0),IF(Q208&gt;0,-Q208^(1/3),(-Q208)^(1/3)),'OddsRatio_working_3-way'!AN208-'OddsRatio_working_3-way'!R208/3)</f>
        <v>-0.30353003048391214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1.85</v>
      </c>
      <c r="B209" s="4">
        <f>IF('True_Odds_Calculator_3-way'!B210="","",'True_Odds_Calculator_3-way'!B210)</f>
        <v>3.58</v>
      </c>
      <c r="C209" s="4">
        <f>IF('True_Odds_Calculator_3-way'!C210="","",'True_Odds_Calculator_3-way'!C210)</f>
        <v>4.59</v>
      </c>
      <c r="D209" s="9">
        <f t="shared" si="41"/>
        <v>0.52526621506958515</v>
      </c>
      <c r="E209" s="9">
        <f t="shared" si="42"/>
        <v>0.2671447985040768</v>
      </c>
      <c r="F209" s="9">
        <f t="shared" si="43"/>
        <v>0.20758898642633797</v>
      </c>
      <c r="G209" s="9">
        <f t="shared" si="44"/>
        <v>1.0632900407239465</v>
      </c>
      <c r="H209" s="9">
        <f t="shared" si="45"/>
        <v>1.9037965346153551</v>
      </c>
      <c r="I209" s="9">
        <f t="shared" si="46"/>
        <v>3.7432883050677828</v>
      </c>
      <c r="J209" s="9">
        <f t="shared" si="47"/>
        <v>4.8172112461989673</v>
      </c>
      <c r="K209" s="11">
        <f t="shared" si="48"/>
        <v>0.54054054054054046</v>
      </c>
      <c r="L209" s="11">
        <f t="shared" si="49"/>
        <v>0.27932960893854747</v>
      </c>
      <c r="M209" s="11">
        <f t="shared" si="50"/>
        <v>0.2178649237472767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-0.25897965004110257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0.23092431899530158</v>
      </c>
      <c r="Q209" s="11">
        <f>2*'OddsRatio_working_3-way'!K209*'OddsRatio_working_3-way'!L209*'OddsRatio_working_3-way'!M209</f>
        <v>6.5790404272165676E-2</v>
      </c>
      <c r="R209" s="11">
        <f t="shared" si="51"/>
        <v>0</v>
      </c>
      <c r="S209" s="11">
        <f t="shared" si="52"/>
        <v>-0.89166974686486622</v>
      </c>
      <c r="T209" s="11">
        <f t="shared" si="53"/>
        <v>-0.25403696491876526</v>
      </c>
      <c r="U209" s="11">
        <f>'OddsRatio_working_3-way'!S209-'OddsRatio_working_3-way'!R209^2/3</f>
        <v>-0.89166974686486622</v>
      </c>
      <c r="V209" s="11">
        <f>'OddsRatio_working_3-way'!S209*'OddsRatio_working_3-way'!R209/3-2*'OddsRatio_working_3-way'!R209^3/27-'OddsRatio_working_3-way'!T209</f>
        <v>0.25403696491876526</v>
      </c>
      <c r="W209" s="11">
        <f>'OddsRatio_working_3-way'!V209^2+4*'OddsRatio_working_3-way'!U209^3/27</f>
        <v>-4.0494000934282695E-2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0.16204072056077498</v>
      </c>
      <c r="Y209" s="11">
        <f>IF('OddsRatio_working_3-way'!W209&gt;=0,IF('OddsRatio_working_3-way'!V209+SQRT('OddsRatio_working_3-way'!W209)&gt;0,0,PI()),ACOS('OddsRatio_working_3-way'!V209/(2*'OddsRatio_working_3-way'!X209)))</f>
        <v>0.66992591029798854</v>
      </c>
      <c r="Z209" s="11">
        <f>'OddsRatio_working_3-way'!X209^(1/3)*COS('OddsRatio_working_3-way'!Y209/3)</f>
        <v>0.53164502036197325</v>
      </c>
      <c r="AA209" s="11">
        <f>'OddsRatio_working_3-way'!X209^(1/3)*COS(('OddsRatio_working_3-way'!Y209+2*PI())/3)</f>
        <v>-0.37038166071050405</v>
      </c>
      <c r="AB209" s="11">
        <f>'OddsRatio_working_3-way'!X209^(1/3)*COS(('OddsRatio_working_3-way'!Y209+4*PI())/3)</f>
        <v>-0.16126335965146915</v>
      </c>
      <c r="AC209" s="11">
        <f>'OddsRatio_working_3-way'!X209^(1/3)*SIN('OddsRatio_working_3-way'!Y209/3)</f>
        <v>0.12073450740891105</v>
      </c>
      <c r="AD209" s="11">
        <f>'OddsRatio_working_3-way'!X209^(1/3)*SIN(('OddsRatio_working_3-way'!Y209+2*PI())/3)</f>
        <v>0.40005083972450861</v>
      </c>
      <c r="AE209" s="11">
        <f>'OddsRatio_working_3-way'!X209^(1/3)*SIN(('OddsRatio_working_3-way'!Y209+4*PI())/3)</f>
        <v>-0.52078534713341951</v>
      </c>
      <c r="AF209" s="11">
        <f>-'OddsRatio_working_3-way'!U209/(3*'OddsRatio_working_3-way'!X209^(1/3))*COS(('OddsRatio_working_3-way'!Y209)/3)</f>
        <v>0.53164502036197325</v>
      </c>
      <c r="AG209" s="11">
        <f>-'OddsRatio_working_3-way'!U209/(3*'OddsRatio_working_3-way'!X209^(1/3))*COS(('OddsRatio_working_3-way'!Y209+2*PI())/3)</f>
        <v>-0.37038166071050405</v>
      </c>
      <c r="AH209" s="11">
        <f>-'OddsRatio_working_3-way'!U209/(3*'OddsRatio_working_3-way'!X209^(1/3))*COS(('OddsRatio_working_3-way'!Y209+4*PI())/3)</f>
        <v>-0.16126335965146915</v>
      </c>
      <c r="AI209" s="11">
        <f>'OddsRatio_working_3-way'!U209/(3*'OddsRatio_working_3-way'!X209^(1/3))*SIN(('OddsRatio_working_3-way'!Y209)/3)</f>
        <v>-0.12073450740891105</v>
      </c>
      <c r="AJ209" s="11">
        <f>'OddsRatio_working_3-way'!U209/(3*'OddsRatio_working_3-way'!X209^(1/3))*SIN(('OddsRatio_working_3-way'!Y209+2*PI())/3)</f>
        <v>-0.40005083972450861</v>
      </c>
      <c r="AK209" s="11">
        <f>'OddsRatio_working_3-way'!U209/(3*'OddsRatio_working_3-way'!X209^(1/3))*SIN(('OddsRatio_working_3-way'!Y209+4*PI())/3)</f>
        <v>0.52078534713341951</v>
      </c>
      <c r="AL209" s="11">
        <f>'OddsRatio_working_3-way'!Z209+'OddsRatio_working_3-way'!AF209</f>
        <v>1.0632900407239465</v>
      </c>
      <c r="AM209" s="11">
        <f>'OddsRatio_working_3-way'!AA209+'OddsRatio_working_3-way'!AG209</f>
        <v>-0.74076332142100809</v>
      </c>
      <c r="AN209" s="11">
        <f>'OddsRatio_working_3-way'!AB209+'OddsRatio_working_3-way'!AH209</f>
        <v>-0.3225267193029383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1.0632900407239465</v>
      </c>
      <c r="AS209" s="11">
        <f>IF(('OddsRatio_working_3-way'!X209=0),IF(Q209&gt;0,-Q209^(1/3),(-Q209)^(1/3)),'OddsRatio_working_3-way'!AM209-'OddsRatio_working_3-way'!R209/3)</f>
        <v>-0.74076332142100809</v>
      </c>
      <c r="AT209" s="11">
        <f>IF(('OddsRatio_working_3-way'!X209=0),IF(Q209&gt;0,-Q209^(1/3),(-Q209)^(1/3)),'OddsRatio_working_3-way'!AN209-'OddsRatio_working_3-way'!R209/3)</f>
        <v>-0.3225267193029383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3.04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2.37</v>
      </c>
      <c r="D210" s="9">
        <f t="shared" si="41"/>
        <v>0.31581955675163725</v>
      </c>
      <c r="E210" s="9">
        <f t="shared" si="42"/>
        <v>0.27682570048095528</v>
      </c>
      <c r="F210" s="9">
        <f t="shared" si="43"/>
        <v>0.40735474276740763</v>
      </c>
      <c r="G210" s="9">
        <f t="shared" si="44"/>
        <v>1.0619436417090944</v>
      </c>
      <c r="H210" s="9">
        <f t="shared" si="45"/>
        <v>3.1663650290865526</v>
      </c>
      <c r="I210" s="9">
        <f t="shared" si="46"/>
        <v>3.6123813586043712</v>
      </c>
      <c r="J210" s="9">
        <f t="shared" si="47"/>
        <v>2.4548627891414592</v>
      </c>
      <c r="K210" s="11">
        <f t="shared" si="48"/>
        <v>0.32894736842105265</v>
      </c>
      <c r="L210" s="11">
        <f t="shared" si="49"/>
        <v>0.28901734104046245</v>
      </c>
      <c r="M210" s="11">
        <f t="shared" si="50"/>
        <v>0.42194092827004215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-0.27579590484956085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0.23547243392009692</v>
      </c>
      <c r="Q210" s="11">
        <f>2*'OddsRatio_working_3-way'!K210*'OddsRatio_working_3-way'!L210*'OddsRatio_working_3-way'!M210</f>
        <v>8.0229108661021106E-2</v>
      </c>
      <c r="R210" s="11">
        <f t="shared" si="51"/>
        <v>0</v>
      </c>
      <c r="S210" s="11">
        <f t="shared" si="52"/>
        <v>-0.85379235071869808</v>
      </c>
      <c r="T210" s="11">
        <f t="shared" si="53"/>
        <v>-0.29090028985304878</v>
      </c>
      <c r="U210" s="11">
        <f>'OddsRatio_working_3-way'!S210-'OddsRatio_working_3-way'!R210^2/3</f>
        <v>-0.85379235071869808</v>
      </c>
      <c r="V210" s="11">
        <f>'OddsRatio_working_3-way'!S210*'OddsRatio_working_3-way'!R210/3-2*'OddsRatio_working_3-way'!R210^3/27-'OddsRatio_working_3-way'!T210</f>
        <v>0.29090028985304878</v>
      </c>
      <c r="W210" s="11">
        <f>'OddsRatio_working_3-way'!V210^2+4*'OddsRatio_working_3-way'!U210^3/27</f>
        <v>-7.5817100493693196E-3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0.15182612479902555</v>
      </c>
      <c r="Y210" s="11">
        <f>IF('OddsRatio_working_3-way'!W210&gt;=0,IF('OddsRatio_working_3-way'!V210+SQRT('OddsRatio_working_3-way'!W210)&gt;0,0,PI()),ACOS('OddsRatio_working_3-way'!V210/(2*'OddsRatio_working_3-way'!X210)))</f>
        <v>0.29083516194636938</v>
      </c>
      <c r="Z210" s="11">
        <f>'OddsRatio_working_3-way'!X210^(1/3)*COS('OddsRatio_working_3-way'!Y210/3)</f>
        <v>0.53097182085454731</v>
      </c>
      <c r="AA210" s="11">
        <f>'OddsRatio_working_3-way'!X210^(1/3)*COS(('OddsRatio_working_3-way'!Y210+2*PI())/3)</f>
        <v>-0.31020483006403909</v>
      </c>
      <c r="AB210" s="11">
        <f>'OddsRatio_working_3-way'!X210^(1/3)*COS(('OddsRatio_working_3-way'!Y210+4*PI())/3)</f>
        <v>-0.22076699079050835</v>
      </c>
      <c r="AC210" s="11">
        <f>'OddsRatio_working_3-way'!X210^(1/3)*SIN('OddsRatio_working_3-way'!Y210/3)</f>
        <v>5.1636960580311433E-2</v>
      </c>
      <c r="AD210" s="11">
        <f>'OddsRatio_working_3-way'!X210^(1/3)*SIN(('OddsRatio_working_3-way'!Y210+2*PI())/3)</f>
        <v>0.43401660526356223</v>
      </c>
      <c r="AE210" s="11">
        <f>'OddsRatio_working_3-way'!X210^(1/3)*SIN(('OddsRatio_working_3-way'!Y210+4*PI())/3)</f>
        <v>-0.4856535658438737</v>
      </c>
      <c r="AF210" s="11">
        <f>-'OddsRatio_working_3-way'!U210/(3*'OddsRatio_working_3-way'!X210^(1/3))*COS(('OddsRatio_working_3-way'!Y210)/3)</f>
        <v>0.53097182085454708</v>
      </c>
      <c r="AG210" s="11">
        <f>-'OddsRatio_working_3-way'!U210/(3*'OddsRatio_working_3-way'!X210^(1/3))*COS(('OddsRatio_working_3-way'!Y210+2*PI())/3)</f>
        <v>-0.31020483006403898</v>
      </c>
      <c r="AH210" s="11">
        <f>-'OddsRatio_working_3-way'!U210/(3*'OddsRatio_working_3-way'!X210^(1/3))*COS(('OddsRatio_working_3-way'!Y210+4*PI())/3)</f>
        <v>-0.22076699079050827</v>
      </c>
      <c r="AI210" s="11">
        <f>'OddsRatio_working_3-way'!U210/(3*'OddsRatio_working_3-way'!X210^(1/3))*SIN(('OddsRatio_working_3-way'!Y210)/3)</f>
        <v>-5.1636960580311413E-2</v>
      </c>
      <c r="AJ210" s="11">
        <f>'OddsRatio_working_3-way'!U210/(3*'OddsRatio_working_3-way'!X210^(1/3))*SIN(('OddsRatio_working_3-way'!Y210+2*PI())/3)</f>
        <v>-0.43401660526356206</v>
      </c>
      <c r="AK210" s="11">
        <f>'OddsRatio_working_3-way'!U210/(3*'OddsRatio_working_3-way'!X210^(1/3))*SIN(('OddsRatio_working_3-way'!Y210+4*PI())/3)</f>
        <v>0.48565356584387348</v>
      </c>
      <c r="AL210" s="11">
        <f>'OddsRatio_working_3-way'!Z210+'OddsRatio_working_3-way'!AF210</f>
        <v>1.0619436417090944</v>
      </c>
      <c r="AM210" s="11">
        <f>'OddsRatio_working_3-way'!AA210+'OddsRatio_working_3-way'!AG210</f>
        <v>-0.62040966012807808</v>
      </c>
      <c r="AN210" s="11">
        <f>'OddsRatio_working_3-way'!AB210+'OddsRatio_working_3-way'!AH210</f>
        <v>-0.44153398158101664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1.0619436417090944</v>
      </c>
      <c r="AS210" s="11">
        <f>IF(('OddsRatio_working_3-way'!X210=0),IF(Q210&gt;0,-Q210^(1/3),(-Q210)^(1/3)),'OddsRatio_working_3-way'!AM210-'OddsRatio_working_3-way'!R210/3)</f>
        <v>-0.62040966012807808</v>
      </c>
      <c r="AT210" s="11">
        <f>IF(('OddsRatio_working_3-way'!X210=0),IF(Q210&gt;0,-Q210^(1/3),(-Q210)^(1/3)),'OddsRatio_working_3-way'!AN210-'OddsRatio_working_3-way'!R210/3)</f>
        <v>-0.44153398158101664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1.35</v>
      </c>
      <c r="B211" s="4">
        <f>IF('True_Odds_Calculator_3-way'!B212="","",'True_Odds_Calculator_3-way'!B212)</f>
        <v>5.03</v>
      </c>
      <c r="C211" s="4">
        <f>IF('True_Odds_Calculator_3-way'!C212="","",'True_Odds_Calculator_3-way'!C212)</f>
        <v>9.7200000000000006</v>
      </c>
      <c r="D211" s="9">
        <f t="shared" si="41"/>
        <v>0.72179487901668071</v>
      </c>
      <c r="E211" s="9">
        <f t="shared" si="42"/>
        <v>0.18389078146208726</v>
      </c>
      <c r="F211" s="9">
        <f t="shared" si="43"/>
        <v>9.4314339521231999E-2</v>
      </c>
      <c r="G211" s="9">
        <f t="shared" si="44"/>
        <v>1.1012432996489649</v>
      </c>
      <c r="H211" s="9">
        <f t="shared" si="45"/>
        <v>1.3854351548771378</v>
      </c>
      <c r="I211" s="9">
        <f t="shared" si="46"/>
        <v>5.4380104975853278</v>
      </c>
      <c r="J211" s="9">
        <f t="shared" si="47"/>
        <v>10.602841572938974</v>
      </c>
      <c r="K211" s="11">
        <f t="shared" si="48"/>
        <v>0.7407407407407407</v>
      </c>
      <c r="L211" s="11">
        <f t="shared" si="49"/>
        <v>0.19880715705765406</v>
      </c>
      <c r="M211" s="11">
        <f t="shared" si="50"/>
        <v>0.10288065843621398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-0.18634663592897727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0.19847384220814418</v>
      </c>
      <c r="Q211" s="11">
        <f>2*'OddsRatio_working_3-way'!K211*'OddsRatio_working_3-way'!L211*'OddsRatio_working_3-way'!M211</f>
        <v>3.0301349955441856E-2</v>
      </c>
      <c r="R211" s="11">
        <f t="shared" si="51"/>
        <v>0</v>
      </c>
      <c r="S211" s="11">
        <f t="shared" si="52"/>
        <v>-1.0650787507845807</v>
      </c>
      <c r="T211" s="11">
        <f t="shared" si="53"/>
        <v>-0.1626074428678749</v>
      </c>
      <c r="U211" s="11">
        <f>'OddsRatio_working_3-way'!S211-'OddsRatio_working_3-way'!R211^2/3</f>
        <v>-1.0650787507845807</v>
      </c>
      <c r="V211" s="11">
        <f>'OddsRatio_working_3-way'!S211*'OddsRatio_working_3-way'!R211/3-2*'OddsRatio_working_3-way'!R211^3/27-'OddsRatio_working_3-way'!T211</f>
        <v>0.1626074428678749</v>
      </c>
      <c r="W211" s="11">
        <f>'OddsRatio_working_3-way'!V211^2+4*'OddsRatio_working_3-way'!U211^3/27</f>
        <v>-0.15255402073001503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0.21153912238995193</v>
      </c>
      <c r="Y211" s="11">
        <f>IF('OddsRatio_working_3-way'!W211&gt;=0,IF('OddsRatio_working_3-way'!V211+SQRT('OddsRatio_working_3-way'!W211)&gt;0,0,PI()),ACOS('OddsRatio_working_3-way'!V211/(2*'OddsRatio_working_3-way'!X211)))</f>
        <v>1.1762995527666267</v>
      </c>
      <c r="Z211" s="11">
        <f>'OddsRatio_working_3-way'!X211^(1/3)*COS('OddsRatio_working_3-way'!Y211/3)</f>
        <v>0.55062164982448247</v>
      </c>
      <c r="AA211" s="11">
        <f>'OddsRatio_working_3-way'!X211^(1/3)*COS(('OddsRatio_working_3-way'!Y211+2*PI())/3)</f>
        <v>-0.47249484240496037</v>
      </c>
      <c r="AB211" s="11">
        <f>'OddsRatio_working_3-way'!X211^(1/3)*COS(('OddsRatio_working_3-way'!Y211+4*PI())/3)</f>
        <v>-7.8126807419522243E-2</v>
      </c>
      <c r="AC211" s="11">
        <f>'OddsRatio_working_3-way'!X211^(1/3)*SIN('OddsRatio_working_3-way'!Y211/3)</f>
        <v>0.22768849115862655</v>
      </c>
      <c r="AD211" s="11">
        <f>'OddsRatio_working_3-way'!X211^(1/3)*SIN(('OddsRatio_working_3-way'!Y211+2*PI())/3)</f>
        <v>0.36300809104238796</v>
      </c>
      <c r="AE211" s="11">
        <f>'OddsRatio_working_3-way'!X211^(1/3)*SIN(('OddsRatio_working_3-way'!Y211+4*PI())/3)</f>
        <v>-0.59069658220101451</v>
      </c>
      <c r="AF211" s="11">
        <f>-'OddsRatio_working_3-way'!U211/(3*'OddsRatio_working_3-way'!X211^(1/3))*COS(('OddsRatio_working_3-way'!Y211)/3)</f>
        <v>0.55062164982448236</v>
      </c>
      <c r="AG211" s="11">
        <f>-'OddsRatio_working_3-way'!U211/(3*'OddsRatio_working_3-way'!X211^(1/3))*COS(('OddsRatio_working_3-way'!Y211+2*PI())/3)</f>
        <v>-0.47249484240496031</v>
      </c>
      <c r="AH211" s="11">
        <f>-'OddsRatio_working_3-way'!U211/(3*'OddsRatio_working_3-way'!X211^(1/3))*COS(('OddsRatio_working_3-way'!Y211+4*PI())/3)</f>
        <v>-7.8126807419522215E-2</v>
      </c>
      <c r="AI211" s="11">
        <f>'OddsRatio_working_3-way'!U211/(3*'OddsRatio_working_3-way'!X211^(1/3))*SIN(('OddsRatio_working_3-way'!Y211)/3)</f>
        <v>-0.22768849115862649</v>
      </c>
      <c r="AJ211" s="11">
        <f>'OddsRatio_working_3-way'!U211/(3*'OddsRatio_working_3-way'!X211^(1/3))*SIN(('OddsRatio_working_3-way'!Y211+2*PI())/3)</f>
        <v>-0.3630080910423879</v>
      </c>
      <c r="AK211" s="11">
        <f>'OddsRatio_working_3-way'!U211/(3*'OddsRatio_working_3-way'!X211^(1/3))*SIN(('OddsRatio_working_3-way'!Y211+4*PI())/3)</f>
        <v>0.5906965822010144</v>
      </c>
      <c r="AL211" s="11">
        <f>'OddsRatio_working_3-way'!Z211+'OddsRatio_working_3-way'!AF211</f>
        <v>1.1012432996489649</v>
      </c>
      <c r="AM211" s="11">
        <f>'OddsRatio_working_3-way'!AA211+'OddsRatio_working_3-way'!AG211</f>
        <v>-0.94498968480992063</v>
      </c>
      <c r="AN211" s="11">
        <f>'OddsRatio_working_3-way'!AB211+'OddsRatio_working_3-way'!AH211</f>
        <v>-0.15625361483904446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1.1012432996489649</v>
      </c>
      <c r="AS211" s="11">
        <f>IF(('OddsRatio_working_3-way'!X211=0),IF(Q211&gt;0,-Q211^(1/3),(-Q211)^(1/3)),'OddsRatio_working_3-way'!AM211-'OddsRatio_working_3-way'!R211/3)</f>
        <v>-0.94498968480992063</v>
      </c>
      <c r="AT211" s="11">
        <f>IF(('OddsRatio_working_3-way'!X211=0),IF(Q211&gt;0,-Q211^(1/3),(-Q211)^(1/3)),'OddsRatio_working_3-way'!AN211-'OddsRatio_working_3-way'!R211/3)</f>
        <v>-0.15625361483904446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1.4</v>
      </c>
      <c r="B212" s="4">
        <f>IF('True_Odds_Calculator_3-way'!B213="","",'True_Odds_Calculator_3-way'!B213)</f>
        <v>4.71</v>
      </c>
      <c r="C212" s="4">
        <f>IF('True_Odds_Calculator_3-way'!C213="","",'True_Odds_Calculator_3-way'!C213)</f>
        <v>8.73</v>
      </c>
      <c r="D212" s="9">
        <f t="shared" si="41"/>
        <v>0.69604644023756579</v>
      </c>
      <c r="E212" s="9">
        <f t="shared" si="42"/>
        <v>0.19800959549786318</v>
      </c>
      <c r="F212" s="9">
        <f t="shared" si="43"/>
        <v>0.10594396426457084</v>
      </c>
      <c r="G212" s="9">
        <f t="shared" si="44"/>
        <v>1.0917143677176648</v>
      </c>
      <c r="H212" s="9">
        <f t="shared" si="45"/>
        <v>1.436685747087066</v>
      </c>
      <c r="I212" s="9">
        <f t="shared" si="46"/>
        <v>5.0502603042325367</v>
      </c>
      <c r="J212" s="9">
        <f t="shared" si="47"/>
        <v>9.4389520624575507</v>
      </c>
      <c r="K212" s="11">
        <f t="shared" si="48"/>
        <v>0.7142857142857143</v>
      </c>
      <c r="L212" s="11">
        <f t="shared" si="49"/>
        <v>0.21231422505307856</v>
      </c>
      <c r="M212" s="11">
        <f t="shared" si="50"/>
        <v>0.11454753722794959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-0.19927380266207495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0.20567831980268783</v>
      </c>
      <c r="Q212" s="11">
        <f>2*'OddsRatio_working_3-way'!K212*'OddsRatio_working_3-way'!L212*'OddsRatio_working_3-way'!M212</f>
        <v>3.4742959426129691E-2</v>
      </c>
      <c r="R212" s="11">
        <f t="shared" si="51"/>
        <v>0</v>
      </c>
      <c r="S212" s="11">
        <f t="shared" si="52"/>
        <v>-1.0321392830118947</v>
      </c>
      <c r="T212" s="11">
        <f t="shared" si="53"/>
        <v>-0.17434785186011731</v>
      </c>
      <c r="U212" s="11">
        <f>'OddsRatio_working_3-way'!S212-'OddsRatio_working_3-way'!R212^2/3</f>
        <v>-1.0321392830118947</v>
      </c>
      <c r="V212" s="11">
        <f>'OddsRatio_working_3-way'!S212*'OddsRatio_working_3-way'!R212/3-2*'OddsRatio_working_3-way'!R212^3/27-'OddsRatio_working_3-way'!T212</f>
        <v>0.17434785186011731</v>
      </c>
      <c r="W212" s="11">
        <f>'OddsRatio_working_3-way'!V212^2+4*'OddsRatio_working_3-way'!U212^3/27</f>
        <v>-0.13249910022816727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0.2018020525641431</v>
      </c>
      <c r="Y212" s="11">
        <f>IF('OddsRatio_working_3-way'!W212&gt;=0,IF('OddsRatio_working_3-way'!V212+SQRT('OddsRatio_working_3-way'!W212)&gt;0,0,PI()),ACOS('OddsRatio_working_3-way'!V212/(2*'OddsRatio_working_3-way'!X212)))</f>
        <v>1.1241121780384931</v>
      </c>
      <c r="Z212" s="11">
        <f>'OddsRatio_working_3-way'!X212^(1/3)*COS('OddsRatio_working_3-way'!Y212/3)</f>
        <v>0.54585718385883242</v>
      </c>
      <c r="AA212" s="11">
        <f>'OddsRatio_working_3-way'!X212^(1/3)*COS(('OddsRatio_working_3-way'!Y212+2*PI())/3)</f>
        <v>-0.45884462640533841</v>
      </c>
      <c r="AB212" s="11">
        <f>'OddsRatio_working_3-way'!X212^(1/3)*COS(('OddsRatio_working_3-way'!Y212+4*PI())/3)</f>
        <v>-8.7012557453493941E-2</v>
      </c>
      <c r="AC212" s="11">
        <f>'OddsRatio_working_3-way'!X212^(1/3)*SIN('OddsRatio_working_3-way'!Y212/3)</f>
        <v>0.21467734510268294</v>
      </c>
      <c r="AD212" s="11">
        <f>'OddsRatio_working_3-way'!X212^(1/3)*SIN(('OddsRatio_working_3-way'!Y212+2*PI())/3)</f>
        <v>0.36538751550864051</v>
      </c>
      <c r="AE212" s="11">
        <f>'OddsRatio_working_3-way'!X212^(1/3)*SIN(('OddsRatio_working_3-way'!Y212+4*PI())/3)</f>
        <v>-0.58006486061132334</v>
      </c>
      <c r="AF212" s="11">
        <f>-'OddsRatio_working_3-way'!U212/(3*'OddsRatio_working_3-way'!X212^(1/3))*COS(('OddsRatio_working_3-way'!Y212)/3)</f>
        <v>0.54585718385883242</v>
      </c>
      <c r="AG212" s="11">
        <f>-'OddsRatio_working_3-way'!U212/(3*'OddsRatio_working_3-way'!X212^(1/3))*COS(('OddsRatio_working_3-way'!Y212+2*PI())/3)</f>
        <v>-0.45884462640533841</v>
      </c>
      <c r="AH212" s="11">
        <f>-'OddsRatio_working_3-way'!U212/(3*'OddsRatio_working_3-way'!X212^(1/3))*COS(('OddsRatio_working_3-way'!Y212+4*PI())/3)</f>
        <v>-8.7012557453493941E-2</v>
      </c>
      <c r="AI212" s="11">
        <f>'OddsRatio_working_3-way'!U212/(3*'OddsRatio_working_3-way'!X212^(1/3))*SIN(('OddsRatio_working_3-way'!Y212)/3)</f>
        <v>-0.21467734510268294</v>
      </c>
      <c r="AJ212" s="11">
        <f>'OddsRatio_working_3-way'!U212/(3*'OddsRatio_working_3-way'!X212^(1/3))*SIN(('OddsRatio_working_3-way'!Y212+2*PI())/3)</f>
        <v>-0.36538751550864051</v>
      </c>
      <c r="AK212" s="11">
        <f>'OddsRatio_working_3-way'!U212/(3*'OddsRatio_working_3-way'!X212^(1/3))*SIN(('OddsRatio_working_3-way'!Y212+4*PI())/3)</f>
        <v>0.58006486061132334</v>
      </c>
      <c r="AL212" s="11">
        <f>'OddsRatio_working_3-way'!Z212+'OddsRatio_working_3-way'!AF212</f>
        <v>1.0917143677176648</v>
      </c>
      <c r="AM212" s="11">
        <f>'OddsRatio_working_3-way'!AA212+'OddsRatio_working_3-way'!AG212</f>
        <v>-0.91768925281067681</v>
      </c>
      <c r="AN212" s="11">
        <f>'OddsRatio_working_3-way'!AB212+'OddsRatio_working_3-way'!AH212</f>
        <v>-0.17402511490698788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1.0917143677176648</v>
      </c>
      <c r="AS212" s="11">
        <f>IF(('OddsRatio_working_3-way'!X212=0),IF(Q212&gt;0,-Q212^(1/3),(-Q212)^(1/3)),'OddsRatio_working_3-way'!AM212-'OddsRatio_working_3-way'!R212/3)</f>
        <v>-0.91768925281067681</v>
      </c>
      <c r="AT212" s="11">
        <f>IF(('OddsRatio_working_3-way'!X212=0),IF(Q212&gt;0,-Q212^(1/3),(-Q212)^(1/3)),'OddsRatio_working_3-way'!AN212-'OddsRatio_working_3-way'!R212/3)</f>
        <v>-0.17402511490698788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1.87</v>
      </c>
      <c r="B213" s="4">
        <f>IF('True_Odds_Calculator_3-way'!B214="","",'True_Odds_Calculator_3-way'!B214)</f>
        <v>3.76</v>
      </c>
      <c r="C213" s="4">
        <f>IF('True_Odds_Calculator_3-way'!C214="","",'True_Odds_Calculator_3-way'!C214)</f>
        <v>4.43</v>
      </c>
      <c r="D213" s="9">
        <f t="shared" si="41"/>
        <v>0.52404630484636394</v>
      </c>
      <c r="E213" s="9">
        <f t="shared" si="42"/>
        <v>0.25764722401840007</v>
      </c>
      <c r="F213" s="9">
        <f t="shared" si="43"/>
        <v>0.21830647113523605</v>
      </c>
      <c r="G213" s="9">
        <f t="shared" si="44"/>
        <v>1.0439405979222736</v>
      </c>
      <c r="H213" s="9">
        <f t="shared" si="45"/>
        <v>1.9082283201923782</v>
      </c>
      <c r="I213" s="9">
        <f t="shared" si="46"/>
        <v>3.8812760502654755</v>
      </c>
      <c r="J213" s="9">
        <f t="shared" si="47"/>
        <v>4.5807162508733974</v>
      </c>
      <c r="K213" s="11">
        <f t="shared" si="48"/>
        <v>0.53475935828876997</v>
      </c>
      <c r="L213" s="11">
        <f t="shared" si="49"/>
        <v>0.26595744680851063</v>
      </c>
      <c r="M213" s="11">
        <f t="shared" si="50"/>
        <v>0.22573363431151244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-0.26441694124633031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0.22665824585266775</v>
      </c>
      <c r="Q213" s="11">
        <f>2*'OddsRatio_working_3-way'!K213*'OddsRatio_working_3-way'!L213*'OddsRatio_working_3-way'!M213</f>
        <v>6.4209134802455464E-2</v>
      </c>
      <c r="R213" s="11">
        <f t="shared" si="51"/>
        <v>0</v>
      </c>
      <c r="S213" s="11">
        <f t="shared" si="52"/>
        <v>-0.85720016570917579</v>
      </c>
      <c r="T213" s="11">
        <f t="shared" si="53"/>
        <v>-0.24283290813291106</v>
      </c>
      <c r="U213" s="11">
        <f>'OddsRatio_working_3-way'!S213-'OddsRatio_working_3-way'!R213^2/3</f>
        <v>-0.85720016570917579</v>
      </c>
      <c r="V213" s="11">
        <f>'OddsRatio_working_3-way'!S213*'OddsRatio_working_3-way'!R213/3-2*'OddsRatio_working_3-way'!R213^3/27-'OddsRatio_working_3-way'!T213</f>
        <v>0.24283290813291106</v>
      </c>
      <c r="W213" s="11">
        <f>'OddsRatio_working_3-way'!V213^2+4*'OddsRatio_working_3-way'!U213^3/27</f>
        <v>-3.4345353621538552E-2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0.15273602627885913</v>
      </c>
      <c r="Y213" s="11">
        <f>IF('OddsRatio_working_3-way'!W213&gt;=0,IF('OddsRatio_working_3-way'!V213+SQRT('OddsRatio_working_3-way'!W213)&gt;0,0,PI()),ACOS('OddsRatio_working_3-way'!V213/(2*'OddsRatio_working_3-way'!X213)))</f>
        <v>0.65188249998814474</v>
      </c>
      <c r="Z213" s="11">
        <f>'OddsRatio_working_3-way'!X213^(1/3)*COS('OddsRatio_working_3-way'!Y213/3)</f>
        <v>0.52197029896113678</v>
      </c>
      <c r="AA213" s="11">
        <f>'OddsRatio_working_3-way'!X213^(1/3)*COS(('OddsRatio_working_3-way'!Y213+2*PI())/3)</f>
        <v>-0.36078643543976902</v>
      </c>
      <c r="AB213" s="11">
        <f>'OddsRatio_working_3-way'!X213^(1/3)*COS(('OddsRatio_working_3-way'!Y213+4*PI())/3)</f>
        <v>-0.16118386352136804</v>
      </c>
      <c r="AC213" s="11">
        <f>'OddsRatio_working_3-way'!X213^(1/3)*SIN('OddsRatio_working_3-way'!Y213/3)</f>
        <v>0.11524059862803068</v>
      </c>
      <c r="AD213" s="11">
        <f>'OddsRatio_working_3-way'!X213^(1/3)*SIN(('OddsRatio_working_3-way'!Y213+2*PI())/3)</f>
        <v>0.39441923960728731</v>
      </c>
      <c r="AE213" s="11">
        <f>'OddsRatio_working_3-way'!X213^(1/3)*SIN(('OddsRatio_working_3-way'!Y213+4*PI())/3)</f>
        <v>-0.5096598382353178</v>
      </c>
      <c r="AF213" s="11">
        <f>-'OddsRatio_working_3-way'!U213/(3*'OddsRatio_working_3-way'!X213^(1/3))*COS(('OddsRatio_working_3-way'!Y213)/3)</f>
        <v>0.52197029896113667</v>
      </c>
      <c r="AG213" s="11">
        <f>-'OddsRatio_working_3-way'!U213/(3*'OddsRatio_working_3-way'!X213^(1/3))*COS(('OddsRatio_working_3-way'!Y213+2*PI())/3)</f>
        <v>-0.36078643543976896</v>
      </c>
      <c r="AH213" s="11">
        <f>-'OddsRatio_working_3-way'!U213/(3*'OddsRatio_working_3-way'!X213^(1/3))*COS(('OddsRatio_working_3-way'!Y213+4*PI())/3)</f>
        <v>-0.16118386352136801</v>
      </c>
      <c r="AI213" s="11">
        <f>'OddsRatio_working_3-way'!U213/(3*'OddsRatio_working_3-way'!X213^(1/3))*SIN(('OddsRatio_working_3-way'!Y213)/3)</f>
        <v>-0.11524059862803065</v>
      </c>
      <c r="AJ213" s="11">
        <f>'OddsRatio_working_3-way'!U213/(3*'OddsRatio_working_3-way'!X213^(1/3))*SIN(('OddsRatio_working_3-way'!Y213+2*PI())/3)</f>
        <v>-0.3944192396072872</v>
      </c>
      <c r="AK213" s="11">
        <f>'OddsRatio_working_3-way'!U213/(3*'OddsRatio_working_3-way'!X213^(1/3))*SIN(('OddsRatio_working_3-way'!Y213+4*PI())/3)</f>
        <v>0.50965983823531769</v>
      </c>
      <c r="AL213" s="11">
        <f>'OddsRatio_working_3-way'!Z213+'OddsRatio_working_3-way'!AF213</f>
        <v>1.0439405979222736</v>
      </c>
      <c r="AM213" s="11">
        <f>'OddsRatio_working_3-way'!AA213+'OddsRatio_working_3-way'!AG213</f>
        <v>-0.72157287087953792</v>
      </c>
      <c r="AN213" s="11">
        <f>'OddsRatio_working_3-way'!AB213+'OddsRatio_working_3-way'!AH213</f>
        <v>-0.32236772704273609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1.0439405979222736</v>
      </c>
      <c r="AS213" s="11">
        <f>IF(('OddsRatio_working_3-way'!X213=0),IF(Q213&gt;0,-Q213^(1/3),(-Q213)^(1/3)),'OddsRatio_working_3-way'!AM213-'OddsRatio_working_3-way'!R213/3)</f>
        <v>-0.72157287087953792</v>
      </c>
      <c r="AT213" s="11">
        <f>IF(('OddsRatio_working_3-way'!X213=0),IF(Q213&gt;0,-Q213^(1/3),(-Q213)^(1/3)),'OddsRatio_working_3-way'!AN213-'OddsRatio_working_3-way'!R213/3)</f>
        <v>-0.32236772704273609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3.43</v>
      </c>
      <c r="B214" s="4">
        <f>IF('True_Odds_Calculator_3-way'!B215="","",'True_Odds_Calculator_3-way'!B215)</f>
        <v>2.98</v>
      </c>
      <c r="C214" s="4">
        <f>IF('True_Odds_Calculator_3-way'!C215="","",'True_Odds_Calculator_3-way'!C215)</f>
        <v>2.52</v>
      </c>
      <c r="D214" s="9">
        <f t="shared" si="41"/>
        <v>0.28416599235194573</v>
      </c>
      <c r="E214" s="9">
        <f t="shared" si="42"/>
        <v>0.32759222478578903</v>
      </c>
      <c r="F214" s="9">
        <f t="shared" si="43"/>
        <v>0.38824178286226513</v>
      </c>
      <c r="G214" s="9">
        <f t="shared" si="44"/>
        <v>1.036654293898112</v>
      </c>
      <c r="H214" s="9">
        <f t="shared" si="45"/>
        <v>3.5190699341724128</v>
      </c>
      <c r="I214" s="9">
        <f t="shared" si="46"/>
        <v>3.0525755019182617</v>
      </c>
      <c r="J214" s="9">
        <f t="shared" si="47"/>
        <v>2.5757145267251302</v>
      </c>
      <c r="K214" s="11">
        <f t="shared" si="48"/>
        <v>0.29154518950437314</v>
      </c>
      <c r="L214" s="11">
        <f t="shared" si="49"/>
        <v>0.33557046979865773</v>
      </c>
      <c r="M214" s="11">
        <f t="shared" si="50"/>
        <v>0.3968253968253968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-0.28392532194359732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0.23022038108034151</v>
      </c>
      <c r="Q214" s="11">
        <f>2*'OddsRatio_working_3-way'!K214*'OddsRatio_working_3-way'!L214*'OddsRatio_working_3-way'!M214</f>
        <v>7.764599699168348E-2</v>
      </c>
      <c r="R214" s="11">
        <f t="shared" si="51"/>
        <v>0</v>
      </c>
      <c r="S214" s="11">
        <f t="shared" si="52"/>
        <v>-0.81084835795686983</v>
      </c>
      <c r="T214" s="11">
        <f t="shared" si="53"/>
        <v>-0.27347330791125457</v>
      </c>
      <c r="U214" s="11">
        <f>'OddsRatio_working_3-way'!S214-'OddsRatio_working_3-way'!R214^2/3</f>
        <v>-0.81084835795686983</v>
      </c>
      <c r="V214" s="11">
        <f>'OddsRatio_working_3-way'!S214*'OddsRatio_working_3-way'!R214/3-2*'OddsRatio_working_3-way'!R214^3/27-'OddsRatio_working_3-way'!T214</f>
        <v>0.27347330791125457</v>
      </c>
      <c r="W214" s="11">
        <f>'OddsRatio_working_3-way'!V214^2+4*'OddsRatio_working_3-way'!U214^3/27</f>
        <v>-4.191990226794895E-3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0.14051658297752506</v>
      </c>
      <c r="Y214" s="11">
        <f>IF('OddsRatio_working_3-way'!W214&gt;=0,IF('OddsRatio_working_3-way'!V214+SQRT('OddsRatio_working_3-way'!W214)&gt;0,0,PI()),ACOS('OddsRatio_working_3-way'!V214/(2*'OddsRatio_working_3-way'!X214)))</f>
        <v>0.23247241074691005</v>
      </c>
      <c r="Z214" s="11">
        <f>'OddsRatio_working_3-way'!X214^(1/3)*COS('OddsRatio_working_3-way'!Y214/3)</f>
        <v>0.51832714694905602</v>
      </c>
      <c r="AA214" s="11">
        <f>'OddsRatio_working_3-way'!X214^(1/3)*COS(('OddsRatio_working_3-way'!Y214+2*PI())/3)</f>
        <v>-0.29401778471156947</v>
      </c>
      <c r="AB214" s="11">
        <f>'OddsRatio_working_3-way'!X214^(1/3)*COS(('OddsRatio_working_3-way'!Y214+4*PI())/3)</f>
        <v>-0.2243093622374864</v>
      </c>
      <c r="AC214" s="11">
        <f>'OddsRatio_working_3-way'!X214^(1/3)*SIN('OddsRatio_working_3-way'!Y214/3)</f>
        <v>4.0246176480196037E-2</v>
      </c>
      <c r="AD214" s="11">
        <f>'OddsRatio_working_3-way'!X214^(1/3)*SIN(('OddsRatio_working_3-way'!Y214+2*PI())/3)</f>
        <v>0.42876138848889422</v>
      </c>
      <c r="AE214" s="11">
        <f>'OddsRatio_working_3-way'!X214^(1/3)*SIN(('OddsRatio_working_3-way'!Y214+4*PI())/3)</f>
        <v>-0.4690075649690903</v>
      </c>
      <c r="AF214" s="11">
        <f>-'OddsRatio_working_3-way'!U214/(3*'OddsRatio_working_3-way'!X214^(1/3))*COS(('OddsRatio_working_3-way'!Y214)/3)</f>
        <v>0.51832714694905591</v>
      </c>
      <c r="AG214" s="11">
        <f>-'OddsRatio_working_3-way'!U214/(3*'OddsRatio_working_3-way'!X214^(1/3))*COS(('OddsRatio_working_3-way'!Y214+2*PI())/3)</f>
        <v>-0.29401778471156936</v>
      </c>
      <c r="AH214" s="11">
        <f>-'OddsRatio_working_3-way'!U214/(3*'OddsRatio_working_3-way'!X214^(1/3))*COS(('OddsRatio_working_3-way'!Y214+4*PI())/3)</f>
        <v>-0.22430936223748635</v>
      </c>
      <c r="AI214" s="11">
        <f>'OddsRatio_working_3-way'!U214/(3*'OddsRatio_working_3-way'!X214^(1/3))*SIN(('OddsRatio_working_3-way'!Y214)/3)</f>
        <v>-4.024617648019603E-2</v>
      </c>
      <c r="AJ214" s="11">
        <f>'OddsRatio_working_3-way'!U214/(3*'OddsRatio_working_3-way'!X214^(1/3))*SIN(('OddsRatio_working_3-way'!Y214+2*PI())/3)</f>
        <v>-0.42876138848889417</v>
      </c>
      <c r="AK214" s="11">
        <f>'OddsRatio_working_3-way'!U214/(3*'OddsRatio_working_3-way'!X214^(1/3))*SIN(('OddsRatio_working_3-way'!Y214+4*PI())/3)</f>
        <v>0.46900756496909018</v>
      </c>
      <c r="AL214" s="11">
        <f>'OddsRatio_working_3-way'!Z214+'OddsRatio_working_3-way'!AF214</f>
        <v>1.036654293898112</v>
      </c>
      <c r="AM214" s="11">
        <f>'OddsRatio_working_3-way'!AA214+'OddsRatio_working_3-way'!AG214</f>
        <v>-0.58803556942313884</v>
      </c>
      <c r="AN214" s="11">
        <f>'OddsRatio_working_3-way'!AB214+'OddsRatio_working_3-way'!AH214</f>
        <v>-0.44861872447497275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1.036654293898112</v>
      </c>
      <c r="AS214" s="11">
        <f>IF(('OddsRatio_working_3-way'!X214=0),IF(Q214&gt;0,-Q214^(1/3),(-Q214)^(1/3)),'OddsRatio_working_3-way'!AM214-'OddsRatio_working_3-way'!R214/3)</f>
        <v>-0.58803556942313884</v>
      </c>
      <c r="AT214" s="11">
        <f>IF(('OddsRatio_working_3-way'!X214=0),IF(Q214&gt;0,-Q214^(1/3),(-Q214)^(1/3)),'OddsRatio_working_3-way'!AN214-'OddsRatio_working_3-way'!R214/3)</f>
        <v>-0.44861872447497275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1.75</v>
      </c>
      <c r="B215" s="4">
        <f>IF('True_Odds_Calculator_3-way'!B216="","",'True_Odds_Calculator_3-way'!B216)</f>
        <v>4.1900000000000004</v>
      </c>
      <c r="C215" s="4">
        <f>IF('True_Odds_Calculator_3-way'!C216="","",'True_Odds_Calculator_3-way'!C216)</f>
        <v>4.58</v>
      </c>
      <c r="D215" s="9">
        <f t="shared" si="41"/>
        <v>0.55965784063076374</v>
      </c>
      <c r="E215" s="9">
        <f t="shared" si="42"/>
        <v>0.2300676158064959</v>
      </c>
      <c r="F215" s="9">
        <f t="shared" si="43"/>
        <v>0.21027454356274047</v>
      </c>
      <c r="G215" s="9">
        <f t="shared" si="44"/>
        <v>1.0490746962416599</v>
      </c>
      <c r="H215" s="9">
        <f t="shared" si="45"/>
        <v>1.7868060221812447</v>
      </c>
      <c r="I215" s="9">
        <f t="shared" si="46"/>
        <v>4.3465482810108957</v>
      </c>
      <c r="J215" s="9">
        <f t="shared" si="47"/>
        <v>4.755687412545142</v>
      </c>
      <c r="K215" s="11">
        <f t="shared" si="48"/>
        <v>0.5714285714285714</v>
      </c>
      <c r="L215" s="11">
        <f t="shared" si="49"/>
        <v>0.2386634844868735</v>
      </c>
      <c r="M215" s="11">
        <f t="shared" si="50"/>
        <v>0.2183406113537118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-0.25504535797289396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0.2239238182584265</v>
      </c>
      <c r="Q215" s="11">
        <f>2*'OddsRatio_working_3-way'!K215*'OddsRatio_working_3-way'!L215*'OddsRatio_working_3-way'!M215</f>
        <v>5.9554206983624076E-2</v>
      </c>
      <c r="R215" s="11">
        <f t="shared" si="51"/>
        <v>0</v>
      </c>
      <c r="S215" s="11">
        <f t="shared" si="52"/>
        <v>-0.87797645108375177</v>
      </c>
      <c r="T215" s="11">
        <f t="shared" si="53"/>
        <v>-0.2335043752882319</v>
      </c>
      <c r="U215" s="11">
        <f>'OddsRatio_working_3-way'!S215-'OddsRatio_working_3-way'!R215^2/3</f>
        <v>-0.87797645108375177</v>
      </c>
      <c r="V215" s="11">
        <f>'OddsRatio_working_3-way'!S215*'OddsRatio_working_3-way'!R215/3-2*'OddsRatio_working_3-way'!R215^3/27-'OddsRatio_working_3-way'!T215</f>
        <v>0.2335043752882319</v>
      </c>
      <c r="W215" s="11">
        <f>'OddsRatio_working_3-way'!V215^2+4*'OddsRatio_working_3-way'!U215^3/27</f>
        <v>-4.573966124161051E-2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0.15832241985925269</v>
      </c>
      <c r="Y215" s="11">
        <f>IF('OddsRatio_working_3-way'!W215&gt;=0,IF('OddsRatio_working_3-way'!V215+SQRT('OddsRatio_working_3-way'!W215)&gt;0,0,PI()),ACOS('OddsRatio_working_3-way'!V215/(2*'OddsRatio_working_3-way'!X215)))</f>
        <v>0.74153439332684101</v>
      </c>
      <c r="Z215" s="11">
        <f>'OddsRatio_working_3-way'!X215^(1/3)*COS('OddsRatio_working_3-way'!Y215/3)</f>
        <v>0.52453734812082997</v>
      </c>
      <c r="AA215" s="11">
        <f>'OddsRatio_working_3-way'!X215^(1/3)*COS(('OddsRatio_working_3-way'!Y215+2*PI())/3)</f>
        <v>-0.37689650920839896</v>
      </c>
      <c r="AB215" s="11">
        <f>'OddsRatio_working_3-way'!X215^(1/3)*COS(('OddsRatio_working_3-way'!Y215+4*PI())/3)</f>
        <v>-0.14764083891243096</v>
      </c>
      <c r="AC215" s="11">
        <f>'OddsRatio_working_3-way'!X215^(1/3)*SIN('OddsRatio_working_3-way'!Y215/3)</f>
        <v>0.1323608229586252</v>
      </c>
      <c r="AD215" s="11">
        <f>'OddsRatio_working_3-way'!X215^(1/3)*SIN(('OddsRatio_working_3-way'!Y215+2*PI())/3)</f>
        <v>0.38808225722704787</v>
      </c>
      <c r="AE215" s="11">
        <f>'OddsRatio_working_3-way'!X215^(1/3)*SIN(('OddsRatio_working_3-way'!Y215+4*PI())/3)</f>
        <v>-0.52044308018567309</v>
      </c>
      <c r="AF215" s="11">
        <f>-'OddsRatio_working_3-way'!U215/(3*'OddsRatio_working_3-way'!X215^(1/3))*COS(('OddsRatio_working_3-way'!Y215)/3)</f>
        <v>0.52453734812082986</v>
      </c>
      <c r="AG215" s="11">
        <f>-'OddsRatio_working_3-way'!U215/(3*'OddsRatio_working_3-way'!X215^(1/3))*COS(('OddsRatio_working_3-way'!Y215+2*PI())/3)</f>
        <v>-0.3768965092083989</v>
      </c>
      <c r="AH215" s="11">
        <f>-'OddsRatio_working_3-way'!U215/(3*'OddsRatio_working_3-way'!X215^(1/3))*COS(('OddsRatio_working_3-way'!Y215+4*PI())/3)</f>
        <v>-0.14764083891243093</v>
      </c>
      <c r="AI215" s="11">
        <f>'OddsRatio_working_3-way'!U215/(3*'OddsRatio_working_3-way'!X215^(1/3))*SIN(('OddsRatio_working_3-way'!Y215)/3)</f>
        <v>-0.13236082295862517</v>
      </c>
      <c r="AJ215" s="11">
        <f>'OddsRatio_working_3-way'!U215/(3*'OddsRatio_working_3-way'!X215^(1/3))*SIN(('OddsRatio_working_3-way'!Y215+2*PI())/3)</f>
        <v>-0.38808225722704781</v>
      </c>
      <c r="AK215" s="11">
        <f>'OddsRatio_working_3-way'!U215/(3*'OddsRatio_working_3-way'!X215^(1/3))*SIN(('OddsRatio_working_3-way'!Y215+4*PI())/3)</f>
        <v>0.52044308018567298</v>
      </c>
      <c r="AL215" s="11">
        <f>'OddsRatio_working_3-way'!Z215+'OddsRatio_working_3-way'!AF215</f>
        <v>1.0490746962416599</v>
      </c>
      <c r="AM215" s="11">
        <f>'OddsRatio_working_3-way'!AA215+'OddsRatio_working_3-way'!AG215</f>
        <v>-0.7537930184167978</v>
      </c>
      <c r="AN215" s="11">
        <f>'OddsRatio_working_3-way'!AB215+'OddsRatio_working_3-way'!AH215</f>
        <v>-0.29528167782486192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1.0490746962416599</v>
      </c>
      <c r="AS215" s="11">
        <f>IF(('OddsRatio_working_3-way'!X215=0),IF(Q215&gt;0,-Q215^(1/3),(-Q215)^(1/3)),'OddsRatio_working_3-way'!AM215-'OddsRatio_working_3-way'!R215/3)</f>
        <v>-0.7537930184167978</v>
      </c>
      <c r="AT215" s="11">
        <f>IF(('OddsRatio_working_3-way'!X215=0),IF(Q215&gt;0,-Q215^(1/3),(-Q215)^(1/3)),'OddsRatio_working_3-way'!AN215-'OddsRatio_working_3-way'!R215/3)</f>
        <v>-0.29528167782486192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2.1</v>
      </c>
      <c r="B216" s="4">
        <f>IF('True_Odds_Calculator_3-way'!B217="","",'True_Odds_Calculator_3-way'!B217)</f>
        <v>3.3</v>
      </c>
      <c r="C216" s="4">
        <f>IF('True_Odds_Calculator_3-way'!C217="","",'True_Odds_Calculator_3-way'!C217)</f>
        <v>3.93</v>
      </c>
      <c r="D216" s="9">
        <f t="shared" si="41"/>
        <v>0.46319419060535044</v>
      </c>
      <c r="E216" s="9">
        <f t="shared" si="42"/>
        <v>0.29212433101736929</v>
      </c>
      <c r="F216" s="9">
        <f t="shared" si="43"/>
        <v>0.24468147837728008</v>
      </c>
      <c r="G216" s="9">
        <f t="shared" si="44"/>
        <v>1.0535652025991238</v>
      </c>
      <c r="H216" s="9">
        <f t="shared" si="45"/>
        <v>2.1589217228590361</v>
      </c>
      <c r="I216" s="9">
        <f t="shared" si="46"/>
        <v>3.4231999659779846</v>
      </c>
      <c r="J216" s="9">
        <f t="shared" si="47"/>
        <v>4.0869460436154332</v>
      </c>
      <c r="K216" s="11">
        <f t="shared" si="48"/>
        <v>0.47619047619047616</v>
      </c>
      <c r="L216" s="11">
        <f t="shared" si="49"/>
        <v>0.30303030303030304</v>
      </c>
      <c r="M216" s="11">
        <f t="shared" si="50"/>
        <v>0.2544529262086514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-0.27218385233652387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0.23242236982694997</v>
      </c>
      <c r="Q216" s="11">
        <f>2*'OddsRatio_working_3-way'!K216*'OddsRatio_working_3-way'!L216*'OddsRatio_working_3-way'!M216</f>
        <v>7.343518793900472E-2</v>
      </c>
      <c r="R216" s="11">
        <f t="shared" si="51"/>
        <v>0</v>
      </c>
      <c r="S216" s="11">
        <f t="shared" si="52"/>
        <v>-0.85391682067746832</v>
      </c>
      <c r="T216" s="11">
        <f t="shared" si="53"/>
        <v>-0.26979994334201207</v>
      </c>
      <c r="U216" s="11">
        <f>'OddsRatio_working_3-way'!S216-'OddsRatio_working_3-way'!R216^2/3</f>
        <v>-0.85391682067746832</v>
      </c>
      <c r="V216" s="11">
        <f>'OddsRatio_working_3-way'!S216*'OddsRatio_working_3-way'!R216/3-2*'OddsRatio_working_3-way'!R216^3/27-'OddsRatio_working_3-way'!T216</f>
        <v>0.26979994334201207</v>
      </c>
      <c r="W216" s="11">
        <f>'OddsRatio_working_3-way'!V216^2+4*'OddsRatio_working_3-way'!U216^3/27</f>
        <v>-1.9453011267908521E-2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0.15185932692401663</v>
      </c>
      <c r="Y216" s="11">
        <f>IF('OddsRatio_working_3-way'!W216&gt;=0,IF('OddsRatio_working_3-way'!V216+SQRT('OddsRatio_working_3-way'!W216)&gt;0,0,PI()),ACOS('OddsRatio_working_3-way'!V216/(2*'OddsRatio_working_3-way'!X216)))</f>
        <v>0.47711831874997768</v>
      </c>
      <c r="Z216" s="11">
        <f>'OddsRatio_working_3-way'!X216^(1/3)*COS('OddsRatio_working_3-way'!Y216/3)</f>
        <v>0.52678260129956189</v>
      </c>
      <c r="AA216" s="11">
        <f>'OddsRatio_working_3-way'!X216^(1/3)*COS(('OddsRatio_working_3-way'!Y216+2*PI())/3)</f>
        <v>-0.33656420133997605</v>
      </c>
      <c r="AB216" s="11">
        <f>'OddsRatio_working_3-way'!X216^(1/3)*COS(('OddsRatio_working_3-way'!Y216+4*PI())/3)</f>
        <v>-0.190218399959586</v>
      </c>
      <c r="AC216" s="11">
        <f>'OddsRatio_working_3-way'!X216^(1/3)*SIN('OddsRatio_working_3-way'!Y216/3)</f>
        <v>8.4492787821739745E-2</v>
      </c>
      <c r="AD216" s="11">
        <f>'OddsRatio_working_3-way'!X216^(1/3)*SIN(('OddsRatio_working_3-way'!Y216+2*PI())/3)</f>
        <v>0.41396072108620019</v>
      </c>
      <c r="AE216" s="11">
        <f>'OddsRatio_working_3-way'!X216^(1/3)*SIN(('OddsRatio_working_3-way'!Y216+4*PI())/3)</f>
        <v>-0.49845350890793988</v>
      </c>
      <c r="AF216" s="11">
        <f>-'OddsRatio_working_3-way'!U216/(3*'OddsRatio_working_3-way'!X216^(1/3))*COS(('OddsRatio_working_3-way'!Y216)/3)</f>
        <v>0.52678260129956189</v>
      </c>
      <c r="AG216" s="11">
        <f>-'OddsRatio_working_3-way'!U216/(3*'OddsRatio_working_3-way'!X216^(1/3))*COS(('OddsRatio_working_3-way'!Y216+2*PI())/3)</f>
        <v>-0.33656420133997605</v>
      </c>
      <c r="AH216" s="11">
        <f>-'OddsRatio_working_3-way'!U216/(3*'OddsRatio_working_3-way'!X216^(1/3))*COS(('OddsRatio_working_3-way'!Y216+4*PI())/3)</f>
        <v>-0.190218399959586</v>
      </c>
      <c r="AI216" s="11">
        <f>'OddsRatio_working_3-way'!U216/(3*'OddsRatio_working_3-way'!X216^(1/3))*SIN(('OddsRatio_working_3-way'!Y216)/3)</f>
        <v>-8.4492787821739745E-2</v>
      </c>
      <c r="AJ216" s="11">
        <f>'OddsRatio_working_3-way'!U216/(3*'OddsRatio_working_3-way'!X216^(1/3))*SIN(('OddsRatio_working_3-way'!Y216+2*PI())/3)</f>
        <v>-0.41396072108620019</v>
      </c>
      <c r="AK216" s="11">
        <f>'OddsRatio_working_3-way'!U216/(3*'OddsRatio_working_3-way'!X216^(1/3))*SIN(('OddsRatio_working_3-way'!Y216+4*PI())/3)</f>
        <v>0.49845350890793988</v>
      </c>
      <c r="AL216" s="11">
        <f>'OddsRatio_working_3-way'!Z216+'OddsRatio_working_3-way'!AF216</f>
        <v>1.0535652025991238</v>
      </c>
      <c r="AM216" s="11">
        <f>'OddsRatio_working_3-way'!AA216+'OddsRatio_working_3-way'!AG216</f>
        <v>-0.67312840267995211</v>
      </c>
      <c r="AN216" s="11">
        <f>'OddsRatio_working_3-way'!AB216+'OddsRatio_working_3-way'!AH216</f>
        <v>-0.38043679991917201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1.0535652025991238</v>
      </c>
      <c r="AS216" s="11">
        <f>IF(('OddsRatio_working_3-way'!X216=0),IF(Q216&gt;0,-Q216^(1/3),(-Q216)^(1/3)),'OddsRatio_working_3-way'!AM216-'OddsRatio_working_3-way'!R216/3)</f>
        <v>-0.67312840267995211</v>
      </c>
      <c r="AT216" s="11">
        <f>IF(('OddsRatio_working_3-way'!X216=0),IF(Q216&gt;0,-Q216^(1/3),(-Q216)^(1/3)),'OddsRatio_working_3-way'!AN216-'OddsRatio_working_3-way'!R216/3)</f>
        <v>-0.38043679991917201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2.64</v>
      </c>
      <c r="B217" s="4">
        <f>IF('True_Odds_Calculator_3-way'!B218="","",'True_Odds_Calculator_3-way'!B218)</f>
        <v>3.39</v>
      </c>
      <c r="C217" s="4">
        <f>IF('True_Odds_Calculator_3-way'!C218="","",'True_Odds_Calculator_3-way'!C218)</f>
        <v>2.78</v>
      </c>
      <c r="D217" s="9">
        <f t="shared" si="41"/>
        <v>0.36707158760170677</v>
      </c>
      <c r="E217" s="9">
        <f t="shared" si="42"/>
        <v>0.28467321809741786</v>
      </c>
      <c r="F217" s="9">
        <f t="shared" si="43"/>
        <v>0.34825519430087526</v>
      </c>
      <c r="G217" s="9">
        <f t="shared" si="44"/>
        <v>1.0513806347719969</v>
      </c>
      <c r="H217" s="9">
        <f t="shared" si="45"/>
        <v>2.7242642410260749</v>
      </c>
      <c r="I217" s="9">
        <f t="shared" si="46"/>
        <v>3.5127997171050724</v>
      </c>
      <c r="J217" s="9">
        <f t="shared" si="47"/>
        <v>2.8714575298941543</v>
      </c>
      <c r="K217" s="11">
        <f t="shared" si="48"/>
        <v>0.37878787878787878</v>
      </c>
      <c r="L217" s="11">
        <f t="shared" si="49"/>
        <v>0.29498525073746312</v>
      </c>
      <c r="M217" s="11">
        <f t="shared" si="50"/>
        <v>0.35971223021582738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-0.28042280576182643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0.23352195154576263</v>
      </c>
      <c r="Q217" s="11">
        <f>2*'OddsRatio_working_3-way'!K217*'OddsRatio_working_3-way'!L217*'OddsRatio_working_3-way'!M217</f>
        <v>8.0386213957233249E-2</v>
      </c>
      <c r="R217" s="11">
        <f t="shared" si="51"/>
        <v>0</v>
      </c>
      <c r="S217" s="11">
        <f t="shared" si="52"/>
        <v>-0.83274950092362154</v>
      </c>
      <c r="T217" s="11">
        <f t="shared" si="53"/>
        <v>-0.28666075763291615</v>
      </c>
      <c r="U217" s="11">
        <f>'OddsRatio_working_3-way'!S217-'OddsRatio_working_3-way'!R217^2/3</f>
        <v>-0.83274950092362154</v>
      </c>
      <c r="V217" s="11">
        <f>'OddsRatio_working_3-way'!S217*'OddsRatio_working_3-way'!R217/3-2*'OddsRatio_working_3-way'!R217^3/27-'OddsRatio_working_3-way'!T217</f>
        <v>0.28666075763291615</v>
      </c>
      <c r="W217" s="11">
        <f>'OddsRatio_working_3-way'!V217^2+4*'OddsRatio_working_3-way'!U217^3/27</f>
        <v>-3.3794230903850392E-3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0.14624791712795651</v>
      </c>
      <c r="Y217" s="11">
        <f>IF('OddsRatio_working_3-way'!W217&gt;=0,IF('OddsRatio_working_3-way'!V217+SQRT('OddsRatio_working_3-way'!W217)&gt;0,0,PI()),ACOS('OddsRatio_working_3-way'!V217/(2*'OddsRatio_working_3-way'!X217)))</f>
        <v>0.20007972417725539</v>
      </c>
      <c r="Z217" s="11">
        <f>'OddsRatio_working_3-way'!X217^(1/3)*COS('OddsRatio_working_3-way'!Y217/3)</f>
        <v>0.52569031738599847</v>
      </c>
      <c r="AA217" s="11">
        <f>'OddsRatio_working_3-way'!X217^(1/3)*COS(('OddsRatio_working_3-way'!Y217+2*PI())/3)</f>
        <v>-0.29325309985746406</v>
      </c>
      <c r="AB217" s="11">
        <f>'OddsRatio_working_3-way'!X217^(1/3)*COS(('OddsRatio_working_3-way'!Y217+4*PI())/3)</f>
        <v>-0.23243721752853455</v>
      </c>
      <c r="AC217" s="11">
        <f>'OddsRatio_working_3-way'!X217^(1/3)*SIN('OddsRatio_working_3-way'!Y217/3)</f>
        <v>3.5112066033612055E-2</v>
      </c>
      <c r="AD217" s="11">
        <f>'OddsRatio_working_3-way'!X217^(1/3)*SIN(('OddsRatio_working_3-way'!Y217+2*PI())/3)</f>
        <v>0.43770513636297298</v>
      </c>
      <c r="AE217" s="11">
        <f>'OddsRatio_working_3-way'!X217^(1/3)*SIN(('OddsRatio_working_3-way'!Y217+4*PI())/3)</f>
        <v>-0.47281720239658503</v>
      </c>
      <c r="AF217" s="11">
        <f>-'OddsRatio_working_3-way'!U217/(3*'OddsRatio_working_3-way'!X217^(1/3))*COS(('OddsRatio_working_3-way'!Y217)/3)</f>
        <v>0.52569031738599847</v>
      </c>
      <c r="AG217" s="11">
        <f>-'OddsRatio_working_3-way'!U217/(3*'OddsRatio_working_3-way'!X217^(1/3))*COS(('OddsRatio_working_3-way'!Y217+2*PI())/3)</f>
        <v>-0.29325309985746406</v>
      </c>
      <c r="AH217" s="11">
        <f>-'OddsRatio_working_3-way'!U217/(3*'OddsRatio_working_3-way'!X217^(1/3))*COS(('OddsRatio_working_3-way'!Y217+4*PI())/3)</f>
        <v>-0.23243721752853455</v>
      </c>
      <c r="AI217" s="11">
        <f>'OddsRatio_working_3-way'!U217/(3*'OddsRatio_working_3-way'!X217^(1/3))*SIN(('OddsRatio_working_3-way'!Y217)/3)</f>
        <v>-3.5112066033612055E-2</v>
      </c>
      <c r="AJ217" s="11">
        <f>'OddsRatio_working_3-way'!U217/(3*'OddsRatio_working_3-way'!X217^(1/3))*SIN(('OddsRatio_working_3-way'!Y217+2*PI())/3)</f>
        <v>-0.43770513636297298</v>
      </c>
      <c r="AK217" s="11">
        <f>'OddsRatio_working_3-way'!U217/(3*'OddsRatio_working_3-way'!X217^(1/3))*SIN(('OddsRatio_working_3-way'!Y217+4*PI())/3)</f>
        <v>0.47281720239658503</v>
      </c>
      <c r="AL217" s="11">
        <f>'OddsRatio_working_3-way'!Z217+'OddsRatio_working_3-way'!AF217</f>
        <v>1.0513806347719969</v>
      </c>
      <c r="AM217" s="11">
        <f>'OddsRatio_working_3-way'!AA217+'OddsRatio_working_3-way'!AG217</f>
        <v>-0.58650619971492812</v>
      </c>
      <c r="AN217" s="11">
        <f>'OddsRatio_working_3-way'!AB217+'OddsRatio_working_3-way'!AH217</f>
        <v>-0.4648744350570691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1.0513806347719969</v>
      </c>
      <c r="AS217" s="11">
        <f>IF(('OddsRatio_working_3-way'!X217=0),IF(Q217&gt;0,-Q217^(1/3),(-Q217)^(1/3)),'OddsRatio_working_3-way'!AM217-'OddsRatio_working_3-way'!R217/3)</f>
        <v>-0.58650619971492812</v>
      </c>
      <c r="AT217" s="11">
        <f>IF(('OddsRatio_working_3-way'!X217=0),IF(Q217&gt;0,-Q217^(1/3),(-Q217)^(1/3)),'OddsRatio_working_3-way'!AN217-'OddsRatio_working_3-way'!R217/3)</f>
        <v>-0.4648744350570691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2.31</v>
      </c>
      <c r="B218" s="4">
        <f>IF('True_Odds_Calculator_3-way'!B219="","",'True_Odds_Calculator_3-way'!B219)</f>
        <v>3.08</v>
      </c>
      <c r="C218" s="4">
        <f>IF('True_Odds_Calculator_3-way'!C219="","",'True_Odds_Calculator_3-way'!C219)</f>
        <v>3.63</v>
      </c>
      <c r="D218" s="9">
        <f t="shared" si="41"/>
        <v>0.42063402315552045</v>
      </c>
      <c r="E218" s="9">
        <f t="shared" si="42"/>
        <v>0.31377875238510078</v>
      </c>
      <c r="F218" s="9">
        <f t="shared" si="43"/>
        <v>0.26558722445937899</v>
      </c>
      <c r="G218" s="9">
        <f t="shared" si="44"/>
        <v>1.0514225671609954</v>
      </c>
      <c r="H218" s="9">
        <f t="shared" si="45"/>
        <v>2.3773635629809036</v>
      </c>
      <c r="I218" s="9">
        <f t="shared" si="46"/>
        <v>3.1869589396948701</v>
      </c>
      <c r="J218" s="9">
        <f t="shared" si="47"/>
        <v>3.7652413516334176</v>
      </c>
      <c r="K218" s="11">
        <f t="shared" si="48"/>
        <v>0.4329004329004329</v>
      </c>
      <c r="L218" s="11">
        <f t="shared" si="49"/>
        <v>0.32467532467532467</v>
      </c>
      <c r="M218" s="11">
        <f t="shared" si="50"/>
        <v>0.27548209366391185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-0.27747320953288557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0.23309189349760351</v>
      </c>
      <c r="Q218" s="11">
        <f>2*'OddsRatio_working_3-way'!K218*'OddsRatio_working_3-way'!L218*'OddsRatio_working_3-way'!M218</f>
        <v>7.7439167274951329E-2</v>
      </c>
      <c r="R218" s="11">
        <f t="shared" si="51"/>
        <v>0</v>
      </c>
      <c r="S218" s="11">
        <f t="shared" si="52"/>
        <v>-0.84005188785614249</v>
      </c>
      <c r="T218" s="11">
        <f t="shared" si="53"/>
        <v>-0.27908700593227326</v>
      </c>
      <c r="U218" s="11">
        <f>'OddsRatio_working_3-way'!S218-'OddsRatio_working_3-way'!R218^2/3</f>
        <v>-0.84005188785614249</v>
      </c>
      <c r="V218" s="11">
        <f>'OddsRatio_working_3-way'!S218*'OddsRatio_working_3-way'!R218/3-2*'OddsRatio_working_3-way'!R218^3/27-'OddsRatio_working_3-way'!T218</f>
        <v>0.27908700593227326</v>
      </c>
      <c r="W218" s="11">
        <f>'OddsRatio_working_3-way'!V218^2+4*'OddsRatio_working_3-way'!U218^3/27</f>
        <v>-9.9347161566100961E-3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0.14817580186795923</v>
      </c>
      <c r="Y218" s="11">
        <f>IF('OddsRatio_working_3-way'!W218&gt;=0,IF('OddsRatio_working_3-way'!V218+SQRT('OddsRatio_working_3-way'!W218)&gt;0,0,PI()),ACOS('OddsRatio_working_3-way'!V218/(2*'OddsRatio_working_3-way'!X218)))</f>
        <v>0.34302112998476431</v>
      </c>
      <c r="Z218" s="11">
        <f>'OddsRatio_working_3-way'!X218^(1/3)*COS('OddsRatio_working_3-way'!Y218/3)</f>
        <v>0.52571128358049779</v>
      </c>
      <c r="AA218" s="11">
        <f>'OddsRatio_working_3-way'!X218^(1/3)*COS(('OddsRatio_working_3-way'!Y218+2*PI())/3)</f>
        <v>-0.31514050289884138</v>
      </c>
      <c r="AB218" s="11">
        <f>'OddsRatio_working_3-way'!X218^(1/3)*COS(('OddsRatio_working_3-way'!Y218+4*PI())/3)</f>
        <v>-0.21057078068165649</v>
      </c>
      <c r="AC218" s="11">
        <f>'OddsRatio_working_3-way'!X218^(1/3)*SIN('OddsRatio_working_3-way'!Y218/3)</f>
        <v>6.037335727117607E-2</v>
      </c>
      <c r="AD218" s="11">
        <f>'OddsRatio_working_3-way'!X218^(1/3)*SIN(('OddsRatio_working_3-way'!Y218+2*PI())/3)</f>
        <v>0.42509264800124802</v>
      </c>
      <c r="AE218" s="11">
        <f>'OddsRatio_working_3-way'!X218^(1/3)*SIN(('OddsRatio_working_3-way'!Y218+4*PI())/3)</f>
        <v>-0.48546600527242412</v>
      </c>
      <c r="AF218" s="11">
        <f>-'OddsRatio_working_3-way'!U218/(3*'OddsRatio_working_3-way'!X218^(1/3))*COS(('OddsRatio_working_3-way'!Y218)/3)</f>
        <v>0.52571128358049757</v>
      </c>
      <c r="AG218" s="11">
        <f>-'OddsRatio_working_3-way'!U218/(3*'OddsRatio_working_3-way'!X218^(1/3))*COS(('OddsRatio_working_3-way'!Y218+2*PI())/3)</f>
        <v>-0.31514050289884121</v>
      </c>
      <c r="AH218" s="11">
        <f>-'OddsRatio_working_3-way'!U218/(3*'OddsRatio_working_3-way'!X218^(1/3))*COS(('OddsRatio_working_3-way'!Y218+4*PI())/3)</f>
        <v>-0.21057078068165641</v>
      </c>
      <c r="AI218" s="11">
        <f>'OddsRatio_working_3-way'!U218/(3*'OddsRatio_working_3-way'!X218^(1/3))*SIN(('OddsRatio_working_3-way'!Y218)/3)</f>
        <v>-6.0373357271176042E-2</v>
      </c>
      <c r="AJ218" s="11">
        <f>'OddsRatio_working_3-way'!U218/(3*'OddsRatio_working_3-way'!X218^(1/3))*SIN(('OddsRatio_working_3-way'!Y218+2*PI())/3)</f>
        <v>-0.42509264800124785</v>
      </c>
      <c r="AK218" s="11">
        <f>'OddsRatio_working_3-way'!U218/(3*'OddsRatio_working_3-way'!X218^(1/3))*SIN(('OddsRatio_working_3-way'!Y218+4*PI())/3)</f>
        <v>0.4854660052724239</v>
      </c>
      <c r="AL218" s="11">
        <f>'OddsRatio_working_3-way'!Z218+'OddsRatio_working_3-way'!AF218</f>
        <v>1.0514225671609954</v>
      </c>
      <c r="AM218" s="11">
        <f>'OddsRatio_working_3-way'!AA218+'OddsRatio_working_3-way'!AG218</f>
        <v>-0.63028100579768265</v>
      </c>
      <c r="AN218" s="11">
        <f>'OddsRatio_working_3-way'!AB218+'OddsRatio_working_3-way'!AH218</f>
        <v>-0.42114156136331293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1.0514225671609954</v>
      </c>
      <c r="AS218" s="11">
        <f>IF(('OddsRatio_working_3-way'!X218=0),IF(Q218&gt;0,-Q218^(1/3),(-Q218)^(1/3)),'OddsRatio_working_3-way'!AM218-'OddsRatio_working_3-way'!R218/3)</f>
        <v>-0.63028100579768265</v>
      </c>
      <c r="AT218" s="11">
        <f>IF(('OddsRatio_working_3-way'!X218=0),IF(Q218&gt;0,-Q218^(1/3),(-Q218)^(1/3)),'OddsRatio_working_3-way'!AN218-'OddsRatio_working_3-way'!R218/3)</f>
        <v>-0.42114156136331293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9.9600000000000009</v>
      </c>
      <c r="B219" s="4">
        <f>IF('True_Odds_Calculator_3-way'!B220="","",'True_Odds_Calculator_3-way'!B220)</f>
        <v>6.21</v>
      </c>
      <c r="C219" s="4">
        <f>IF('True_Odds_Calculator_3-way'!C220="","",'True_Odds_Calculator_3-way'!C220)</f>
        <v>1.29</v>
      </c>
      <c r="D219" s="9">
        <f t="shared" si="41"/>
        <v>9.2363571314876172E-2</v>
      </c>
      <c r="E219" s="9">
        <f t="shared" si="42"/>
        <v>0.14894231002037533</v>
      </c>
      <c r="F219" s="9">
        <f t="shared" si="43"/>
        <v>0.75869411866474878</v>
      </c>
      <c r="G219" s="9">
        <f t="shared" si="44"/>
        <v>1.0967387587609694</v>
      </c>
      <c r="H219" s="9">
        <f t="shared" si="45"/>
        <v>10.826779278498286</v>
      </c>
      <c r="I219" s="9">
        <f t="shared" si="46"/>
        <v>6.7140089331446502</v>
      </c>
      <c r="J219" s="9">
        <f t="shared" si="47"/>
        <v>1.3180542400406814</v>
      </c>
      <c r="K219" s="11">
        <f t="shared" si="48"/>
        <v>0.1004016064257028</v>
      </c>
      <c r="L219" s="11">
        <f t="shared" si="49"/>
        <v>0.1610305958132045</v>
      </c>
      <c r="M219" s="11">
        <f t="shared" si="50"/>
        <v>0.77519379844961234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-0.16966922728425127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0.18122897913039265</v>
      </c>
      <c r="Q219" s="11">
        <f>2*'OddsRatio_working_3-way'!K219*'OddsRatio_working_3-way'!L219*'OddsRatio_working_3-way'!M219</f>
        <v>2.5066248842377955E-2</v>
      </c>
      <c r="R219" s="11">
        <f t="shared" si="51"/>
        <v>0</v>
      </c>
      <c r="S219" s="11">
        <f t="shared" si="52"/>
        <v>-1.0681311044505144</v>
      </c>
      <c r="T219" s="11">
        <f t="shared" si="53"/>
        <v>-0.14773597571929656</v>
      </c>
      <c r="U219" s="11">
        <f>'OddsRatio_working_3-way'!S219-'OddsRatio_working_3-way'!R219^2/3</f>
        <v>-1.0681311044505144</v>
      </c>
      <c r="V219" s="11">
        <f>'OddsRatio_working_3-way'!S219*'OddsRatio_working_3-way'!R219/3-2*'OddsRatio_working_3-way'!R219^3/27-'OddsRatio_working_3-way'!T219</f>
        <v>0.14773597571929656</v>
      </c>
      <c r="W219" s="11">
        <f>'OddsRatio_working_3-way'!V219^2+4*'OddsRatio_working_3-way'!U219^3/27</f>
        <v>-0.15871261625191244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0.21244913201378643</v>
      </c>
      <c r="Y219" s="11">
        <f>IF('OddsRatio_working_3-way'!W219&gt;=0,IF('OddsRatio_working_3-way'!V219+SQRT('OddsRatio_working_3-way'!W219)&gt;0,0,PI()),ACOS('OddsRatio_working_3-way'!V219/(2*'OddsRatio_working_3-way'!X219)))</f>
        <v>1.2156822871349169</v>
      </c>
      <c r="Z219" s="11">
        <f>'OddsRatio_working_3-way'!X219^(1/3)*COS('OddsRatio_working_3-way'!Y219/3)</f>
        <v>0.54836937938048469</v>
      </c>
      <c r="AA219" s="11">
        <f>'OddsRatio_working_3-way'!X219^(1/3)*COS(('OddsRatio_working_3-way'!Y219+2*PI())/3)</f>
        <v>-0.47790273977669168</v>
      </c>
      <c r="AB219" s="11">
        <f>'OddsRatio_working_3-way'!X219^(1/3)*COS(('OddsRatio_working_3-way'!Y219+4*PI())/3)</f>
        <v>-7.046663960379293E-2</v>
      </c>
      <c r="AC219" s="11">
        <f>'OddsRatio_working_3-way'!X219^(1/3)*SIN('OddsRatio_working_3-way'!Y219/3)</f>
        <v>0.23523334211239438</v>
      </c>
      <c r="AD219" s="11">
        <f>'OddsRatio_working_3-way'!X219^(1/3)*SIN(('OddsRatio_working_3-way'!Y219+2*PI())/3)</f>
        <v>0.35728514214480911</v>
      </c>
      <c r="AE219" s="11">
        <f>'OddsRatio_working_3-way'!X219^(1/3)*SIN(('OddsRatio_working_3-way'!Y219+4*PI())/3)</f>
        <v>-0.59251848425720355</v>
      </c>
      <c r="AF219" s="11">
        <f>-'OddsRatio_working_3-way'!U219/(3*'OddsRatio_working_3-way'!X219^(1/3))*COS(('OddsRatio_working_3-way'!Y219)/3)</f>
        <v>0.5483693793804848</v>
      </c>
      <c r="AG219" s="11">
        <f>-'OddsRatio_working_3-way'!U219/(3*'OddsRatio_working_3-way'!X219^(1/3))*COS(('OddsRatio_working_3-way'!Y219+2*PI())/3)</f>
        <v>-0.47790273977669173</v>
      </c>
      <c r="AH219" s="11">
        <f>-'OddsRatio_working_3-way'!U219/(3*'OddsRatio_working_3-way'!X219^(1/3))*COS(('OddsRatio_working_3-way'!Y219+4*PI())/3)</f>
        <v>-7.0466639603792944E-2</v>
      </c>
      <c r="AI219" s="11">
        <f>'OddsRatio_working_3-way'!U219/(3*'OddsRatio_working_3-way'!X219^(1/3))*SIN(('OddsRatio_working_3-way'!Y219)/3)</f>
        <v>-0.23523334211239444</v>
      </c>
      <c r="AJ219" s="11">
        <f>'OddsRatio_working_3-way'!U219/(3*'OddsRatio_working_3-way'!X219^(1/3))*SIN(('OddsRatio_working_3-way'!Y219+2*PI())/3)</f>
        <v>-0.35728514214480916</v>
      </c>
      <c r="AK219" s="11">
        <f>'OddsRatio_working_3-way'!U219/(3*'OddsRatio_working_3-way'!X219^(1/3))*SIN(('OddsRatio_working_3-way'!Y219+4*PI())/3)</f>
        <v>0.59251848425720366</v>
      </c>
      <c r="AL219" s="11">
        <f>'OddsRatio_working_3-way'!Z219+'OddsRatio_working_3-way'!AF219</f>
        <v>1.0967387587609694</v>
      </c>
      <c r="AM219" s="11">
        <f>'OddsRatio_working_3-way'!AA219+'OddsRatio_working_3-way'!AG219</f>
        <v>-0.95580547955338346</v>
      </c>
      <c r="AN219" s="11">
        <f>'OddsRatio_working_3-way'!AB219+'OddsRatio_working_3-way'!AH219</f>
        <v>-0.14093327920758586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1.0967387587609694</v>
      </c>
      <c r="AS219" s="11">
        <f>IF(('OddsRatio_working_3-way'!X219=0),IF(Q219&gt;0,-Q219^(1/3),(-Q219)^(1/3)),'OddsRatio_working_3-way'!AM219-'OddsRatio_working_3-way'!R219/3)</f>
        <v>-0.95580547955338346</v>
      </c>
      <c r="AT219" s="11">
        <f>IF(('OddsRatio_working_3-way'!X219=0),IF(Q219&gt;0,-Q219^(1/3),(-Q219)^(1/3)),'OddsRatio_working_3-way'!AN219-'OddsRatio_working_3-way'!R219/3)</f>
        <v>-0.14093327920758586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3.81</v>
      </c>
      <c r="B220" s="4">
        <f>IF('True_Odds_Calculator_3-way'!B221="","",'True_Odds_Calculator_3-way'!B221)</f>
        <v>2.95</v>
      </c>
      <c r="C220" s="4">
        <f>IF('True_Odds_Calculator_3-way'!C221="","",'True_Odds_Calculator_3-way'!C221)</f>
        <v>2.31</v>
      </c>
      <c r="D220" s="9">
        <f t="shared" si="41"/>
        <v>0.25248609397973165</v>
      </c>
      <c r="E220" s="9">
        <f t="shared" si="42"/>
        <v>0.32738381714426934</v>
      </c>
      <c r="F220" s="9">
        <f t="shared" si="43"/>
        <v>0.42013008887599879</v>
      </c>
      <c r="G220" s="9">
        <f t="shared" si="44"/>
        <v>1.0535993465781162</v>
      </c>
      <c r="H220" s="9">
        <f t="shared" si="45"/>
        <v>3.9606141638845074</v>
      </c>
      <c r="I220" s="9">
        <f t="shared" si="46"/>
        <v>3.0545187258273265</v>
      </c>
      <c r="J220" s="9">
        <f t="shared" si="47"/>
        <v>2.380215144017332</v>
      </c>
      <c r="K220" s="11">
        <f t="shared" si="48"/>
        <v>0.26246719160104987</v>
      </c>
      <c r="L220" s="11">
        <f t="shared" si="49"/>
        <v>0.33898305084745761</v>
      </c>
      <c r="M220" s="11">
        <f t="shared" si="50"/>
        <v>0.4329004329004329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-0.27647333759705295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0.23379203947734573</v>
      </c>
      <c r="Q220" s="11">
        <f>2*'OddsRatio_working_3-way'!K220*'OddsRatio_working_3-way'!L220*'OddsRatio_working_3-way'!M220</f>
        <v>7.7031973468647694E-2</v>
      </c>
      <c r="R220" s="11">
        <f t="shared" si="51"/>
        <v>0</v>
      </c>
      <c r="S220" s="11">
        <f t="shared" si="52"/>
        <v>-0.84562237179661337</v>
      </c>
      <c r="T220" s="11">
        <f t="shared" si="53"/>
        <v>-0.27862351624270626</v>
      </c>
      <c r="U220" s="11">
        <f>'OddsRatio_working_3-way'!S220-'OddsRatio_working_3-way'!R220^2/3</f>
        <v>-0.84562237179661337</v>
      </c>
      <c r="V220" s="11">
        <f>'OddsRatio_working_3-way'!S220*'OddsRatio_working_3-way'!R220/3-2*'OddsRatio_working_3-way'!R220^3/27-'OddsRatio_working_3-way'!T220</f>
        <v>0.27862351624270626</v>
      </c>
      <c r="W220" s="11">
        <f>'OddsRatio_working_3-way'!V220^2+4*'OddsRatio_working_3-way'!U220^3/27</f>
        <v>-1.1951939786338558E-2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0.14965209954239547</v>
      </c>
      <c r="Y220" s="11">
        <f>IF('OddsRatio_working_3-way'!W220&gt;=0,IF('OddsRatio_working_3-way'!V220+SQRT('OddsRatio_working_3-way'!W220)&gt;0,0,PI()),ACOS('OddsRatio_working_3-way'!V220/(2*'OddsRatio_working_3-way'!X220)))</f>
        <v>0.37391594685083063</v>
      </c>
      <c r="Z220" s="11">
        <f>'OddsRatio_working_3-way'!X220^(1/3)*COS('OddsRatio_working_3-way'!Y220/3)</f>
        <v>0.52679967328905808</v>
      </c>
      <c r="AA220" s="11">
        <f>'OddsRatio_working_3-way'!X220^(1/3)*COS(('OddsRatio_working_3-way'!Y220+2*PI())/3)</f>
        <v>-0.32055901015202176</v>
      </c>
      <c r="AB220" s="11">
        <f>'OddsRatio_working_3-way'!X220^(1/3)*COS(('OddsRatio_working_3-way'!Y220+4*PI())/3)</f>
        <v>-0.20624066313703615</v>
      </c>
      <c r="AC220" s="11">
        <f>'OddsRatio_working_3-way'!X220^(1/3)*SIN('OddsRatio_working_3-way'!Y220/3)</f>
        <v>6.600172842241496E-2</v>
      </c>
      <c r="AD220" s="11">
        <f>'OddsRatio_working_3-way'!X220^(1/3)*SIN(('OddsRatio_working_3-way'!Y220+2*PI())/3)</f>
        <v>0.42322103556245938</v>
      </c>
      <c r="AE220" s="11">
        <f>'OddsRatio_working_3-way'!X220^(1/3)*SIN(('OddsRatio_working_3-way'!Y220+4*PI())/3)</f>
        <v>-0.48922276398487441</v>
      </c>
      <c r="AF220" s="11">
        <f>-'OddsRatio_working_3-way'!U220/(3*'OddsRatio_working_3-way'!X220^(1/3))*COS(('OddsRatio_working_3-way'!Y220)/3)</f>
        <v>0.52679967328905797</v>
      </c>
      <c r="AG220" s="11">
        <f>-'OddsRatio_working_3-way'!U220/(3*'OddsRatio_working_3-way'!X220^(1/3))*COS(('OddsRatio_working_3-way'!Y220+2*PI())/3)</f>
        <v>-0.32055901015202171</v>
      </c>
      <c r="AH220" s="11">
        <f>-'OddsRatio_working_3-way'!U220/(3*'OddsRatio_working_3-way'!X220^(1/3))*COS(('OddsRatio_working_3-way'!Y220+4*PI())/3)</f>
        <v>-0.2062406631370361</v>
      </c>
      <c r="AI220" s="11">
        <f>'OddsRatio_working_3-way'!U220/(3*'OddsRatio_working_3-way'!X220^(1/3))*SIN(('OddsRatio_working_3-way'!Y220)/3)</f>
        <v>-6.6001728422414946E-2</v>
      </c>
      <c r="AJ220" s="11">
        <f>'OddsRatio_working_3-way'!U220/(3*'OddsRatio_working_3-way'!X220^(1/3))*SIN(('OddsRatio_working_3-way'!Y220+2*PI())/3)</f>
        <v>-0.42322103556245927</v>
      </c>
      <c r="AK220" s="11">
        <f>'OddsRatio_working_3-way'!U220/(3*'OddsRatio_working_3-way'!X220^(1/3))*SIN(('OddsRatio_working_3-way'!Y220+4*PI())/3)</f>
        <v>0.4892227639848743</v>
      </c>
      <c r="AL220" s="11">
        <f>'OddsRatio_working_3-way'!Z220+'OddsRatio_working_3-way'!AF220</f>
        <v>1.0535993465781162</v>
      </c>
      <c r="AM220" s="11">
        <f>'OddsRatio_working_3-way'!AA220+'OddsRatio_working_3-way'!AG220</f>
        <v>-0.64111802030404341</v>
      </c>
      <c r="AN220" s="11">
        <f>'OddsRatio_working_3-way'!AB220+'OddsRatio_working_3-way'!AH220</f>
        <v>-0.41248132627407225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1.0535993465781162</v>
      </c>
      <c r="AS220" s="11">
        <f>IF(('OddsRatio_working_3-way'!X220=0),IF(Q220&gt;0,-Q220^(1/3),(-Q220)^(1/3)),'OddsRatio_working_3-way'!AM220-'OddsRatio_working_3-way'!R220/3)</f>
        <v>-0.64111802030404341</v>
      </c>
      <c r="AT220" s="11">
        <f>IF(('OddsRatio_working_3-way'!X220=0),IF(Q220&gt;0,-Q220^(1/3),(-Q220)^(1/3)),'OddsRatio_working_3-way'!AN220-'OddsRatio_working_3-way'!R220/3)</f>
        <v>-0.41248132627407225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1.24</v>
      </c>
      <c r="B221" s="4">
        <f>IF('True_Odds_Calculator_3-way'!B222="","",'True_Odds_Calculator_3-way'!B222)</f>
        <v>6.58</v>
      </c>
      <c r="C221" s="4">
        <f>IF('True_Odds_Calculator_3-way'!C222="","",'True_Odds_Calculator_3-way'!C222)</f>
        <v>12.63</v>
      </c>
      <c r="D221" s="9">
        <f t="shared" si="41"/>
        <v>0.7893839861208487</v>
      </c>
      <c r="E221" s="9">
        <f t="shared" si="42"/>
        <v>0.13882436606242218</v>
      </c>
      <c r="F221" s="9">
        <f t="shared" si="43"/>
        <v>7.1791647816728879E-2</v>
      </c>
      <c r="G221" s="9">
        <f t="shared" si="44"/>
        <v>1.1117108275896981</v>
      </c>
      <c r="H221" s="9">
        <f t="shared" si="45"/>
        <v>1.2668105986215277</v>
      </c>
      <c r="I221" s="9">
        <f t="shared" si="46"/>
        <v>7.2033464179505158</v>
      </c>
      <c r="J221" s="9">
        <f t="shared" si="47"/>
        <v>13.92919692486819</v>
      </c>
      <c r="K221" s="11">
        <f t="shared" si="48"/>
        <v>0.80645161290322587</v>
      </c>
      <c r="L221" s="11">
        <f t="shared" si="49"/>
        <v>0.1519756838905775</v>
      </c>
      <c r="M221" s="11">
        <f t="shared" si="50"/>
        <v>7.9176563737133804E-2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-0.1511381931860023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0.16933413045555756</v>
      </c>
      <c r="Q221" s="11">
        <f>2*'OddsRatio_working_3-way'!K221*'OddsRatio_working_3-way'!L221*'OddsRatio_working_3-way'!M221</f>
        <v>1.9407923261381951E-2</v>
      </c>
      <c r="R221" s="11">
        <f t="shared" si="51"/>
        <v>0</v>
      </c>
      <c r="S221" s="11">
        <f t="shared" si="52"/>
        <v>-1.1203927140187653</v>
      </c>
      <c r="T221" s="11">
        <f t="shared" si="53"/>
        <v>-0.12841177238037421</v>
      </c>
      <c r="U221" s="11">
        <f>'OddsRatio_working_3-way'!S221-'OddsRatio_working_3-way'!R221^2/3</f>
        <v>-1.1203927140187653</v>
      </c>
      <c r="V221" s="11">
        <f>'OddsRatio_working_3-way'!S221*'OddsRatio_working_3-way'!R221/3-2*'OddsRatio_working_3-way'!R221^3/27-'OddsRatio_working_3-way'!T221</f>
        <v>0.12841177238037421</v>
      </c>
      <c r="W221" s="11">
        <f>'OddsRatio_working_3-way'!V221^2+4*'OddsRatio_working_3-way'!U221^3/27</f>
        <v>-0.19186691740296552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0.22823042122427203</v>
      </c>
      <c r="Y221" s="11">
        <f>IF('OddsRatio_working_3-way'!W221&gt;=0,IF('OddsRatio_working_3-way'!V221+SQRT('OddsRatio_working_3-way'!W221)&gt;0,0,PI()),ACOS('OddsRatio_working_3-way'!V221/(2*'OddsRatio_working_3-way'!X221)))</f>
        <v>1.2856264660514722</v>
      </c>
      <c r="Z221" s="11">
        <f>'OddsRatio_working_3-way'!X221^(1/3)*COS('OddsRatio_working_3-way'!Y221/3)</f>
        <v>0.55585541379484893</v>
      </c>
      <c r="AA221" s="11">
        <f>'OddsRatio_working_3-way'!X221^(1/3)*COS(('OddsRatio_working_3-way'!Y221+2*PI())/3)</f>
        <v>-0.49785212055109146</v>
      </c>
      <c r="AB221" s="11">
        <f>'OddsRatio_working_3-way'!X221^(1/3)*COS(('OddsRatio_working_3-way'!Y221+4*PI())/3)</f>
        <v>-5.8003293243757616E-2</v>
      </c>
      <c r="AC221" s="11">
        <f>'OddsRatio_working_3-way'!X221^(1/3)*SIN('OddsRatio_working_3-way'!Y221/3)</f>
        <v>0.25394683884863051</v>
      </c>
      <c r="AD221" s="11">
        <f>'OddsRatio_working_3-way'!X221^(1/3)*SIN(('OddsRatio_working_3-way'!Y221+2*PI())/3)</f>
        <v>0.35441148975313502</v>
      </c>
      <c r="AE221" s="11">
        <f>'OddsRatio_working_3-way'!X221^(1/3)*SIN(('OddsRatio_working_3-way'!Y221+4*PI())/3)</f>
        <v>-0.60835832860176553</v>
      </c>
      <c r="AF221" s="11">
        <f>-'OddsRatio_working_3-way'!U221/(3*'OddsRatio_working_3-way'!X221^(1/3))*COS(('OddsRatio_working_3-way'!Y221)/3)</f>
        <v>0.55585541379484904</v>
      </c>
      <c r="AG221" s="11">
        <f>-'OddsRatio_working_3-way'!U221/(3*'OddsRatio_working_3-way'!X221^(1/3))*COS(('OddsRatio_working_3-way'!Y221+2*PI())/3)</f>
        <v>-0.49785212055109157</v>
      </c>
      <c r="AH221" s="11">
        <f>-'OddsRatio_working_3-way'!U221/(3*'OddsRatio_working_3-way'!X221^(1/3))*COS(('OddsRatio_working_3-way'!Y221+4*PI())/3)</f>
        <v>-5.800329324375763E-2</v>
      </c>
      <c r="AI221" s="11">
        <f>'OddsRatio_working_3-way'!U221/(3*'OddsRatio_working_3-way'!X221^(1/3))*SIN(('OddsRatio_working_3-way'!Y221)/3)</f>
        <v>-0.25394683884863056</v>
      </c>
      <c r="AJ221" s="11">
        <f>'OddsRatio_working_3-way'!U221/(3*'OddsRatio_working_3-way'!X221^(1/3))*SIN(('OddsRatio_working_3-way'!Y221+2*PI())/3)</f>
        <v>-0.35441148975313513</v>
      </c>
      <c r="AK221" s="11">
        <f>'OddsRatio_working_3-way'!U221/(3*'OddsRatio_working_3-way'!X221^(1/3))*SIN(('OddsRatio_working_3-way'!Y221+4*PI())/3)</f>
        <v>0.60835832860176564</v>
      </c>
      <c r="AL221" s="11">
        <f>'OddsRatio_working_3-way'!Z221+'OddsRatio_working_3-way'!AF221</f>
        <v>1.1117108275896981</v>
      </c>
      <c r="AM221" s="11">
        <f>'OddsRatio_working_3-way'!AA221+'OddsRatio_working_3-way'!AG221</f>
        <v>-0.99570424110218303</v>
      </c>
      <c r="AN221" s="11">
        <f>'OddsRatio_working_3-way'!AB221+'OddsRatio_working_3-way'!AH221</f>
        <v>-0.11600658648751525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1.1117108275896981</v>
      </c>
      <c r="AS221" s="11">
        <f>IF(('OddsRatio_working_3-way'!X221=0),IF(Q221&gt;0,-Q221^(1/3),(-Q221)^(1/3)),'OddsRatio_working_3-way'!AM221-'OddsRatio_working_3-way'!R221/3)</f>
        <v>-0.99570424110218303</v>
      </c>
      <c r="AT221" s="11">
        <f>IF(('OddsRatio_working_3-way'!X221=0),IF(Q221&gt;0,-Q221^(1/3),(-Q221)^(1/3)),'OddsRatio_working_3-way'!AN221-'OddsRatio_working_3-way'!R221/3)</f>
        <v>-0.11600658648751525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3.91</v>
      </c>
      <c r="C222" s="4">
        <f>IF('True_Odds_Calculator_3-way'!C223="","",'True_Odds_Calculator_3-way'!C223)</f>
        <v>5.09</v>
      </c>
      <c r="D222" s="9">
        <f t="shared" si="41"/>
        <v>0.56740336452545237</v>
      </c>
      <c r="E222" s="9">
        <f t="shared" si="42"/>
        <v>0.24501241325440887</v>
      </c>
      <c r="F222" s="9">
        <f t="shared" si="43"/>
        <v>0.18758422222013851</v>
      </c>
      <c r="G222" s="9">
        <f t="shared" si="44"/>
        <v>1.0589092309733117</v>
      </c>
      <c r="H222" s="9">
        <f t="shared" si="45"/>
        <v>1.7624146463007841</v>
      </c>
      <c r="I222" s="9">
        <f t="shared" si="46"/>
        <v>4.0814258621323365</v>
      </c>
      <c r="J222" s="9">
        <f t="shared" si="47"/>
        <v>5.3309387546808447</v>
      </c>
      <c r="K222" s="11">
        <f t="shared" si="48"/>
        <v>0.58139534883720934</v>
      </c>
      <c r="L222" s="11">
        <f t="shared" si="49"/>
        <v>0.25575447570332482</v>
      </c>
      <c r="M222" s="11">
        <f t="shared" si="50"/>
        <v>0.19646365422396858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-0.25033744002705338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0.22552480381386986</v>
      </c>
      <c r="Q222" s="11">
        <f>2*'OddsRatio_working_3-way'!K222*'OddsRatio_working_3-way'!L222*'OddsRatio_working_3-way'!M222</f>
        <v>5.8426114977686495E-2</v>
      </c>
      <c r="R222" s="11">
        <f t="shared" si="51"/>
        <v>0</v>
      </c>
      <c r="S222" s="11">
        <f t="shared" si="52"/>
        <v>-0.9008832389973227</v>
      </c>
      <c r="T222" s="11">
        <f t="shared" si="53"/>
        <v>-0.23338944015474683</v>
      </c>
      <c r="U222" s="11">
        <f>'OddsRatio_working_3-way'!S222-'OddsRatio_working_3-way'!R222^2/3</f>
        <v>-0.9008832389973227</v>
      </c>
      <c r="V222" s="11">
        <f>'OddsRatio_working_3-way'!S222*'OddsRatio_working_3-way'!R222/3-2*'OddsRatio_working_3-way'!R222^3/27-'OddsRatio_working_3-way'!T222</f>
        <v>0.23338944015474683</v>
      </c>
      <c r="W222" s="11">
        <f>'OddsRatio_working_3-way'!V222^2+4*'OddsRatio_working_3-way'!U222^3/27</f>
        <v>-5.3847647409818289E-2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0.16455871154816176</v>
      </c>
      <c r="Y222" s="11">
        <f>IF('OddsRatio_working_3-way'!W222&gt;=0,IF('OddsRatio_working_3-way'!V222+SQRT('OddsRatio_working_3-way'!W222)&gt;0,0,PI()),ACOS('OddsRatio_working_3-way'!V222/(2*'OddsRatio_working_3-way'!X222)))</f>
        <v>0.78252244006154281</v>
      </c>
      <c r="Z222" s="11">
        <f>'OddsRatio_working_3-way'!X222^(1/3)*COS('OddsRatio_working_3-way'!Y222/3)</f>
        <v>0.52945461548665584</v>
      </c>
      <c r="AA222" s="11">
        <f>'OddsRatio_working_3-way'!X222^(1/3)*COS(('OddsRatio_working_3-way'!Y222+2*PI())/3)</f>
        <v>-0.38711671641188378</v>
      </c>
      <c r="AB222" s="11">
        <f>'OddsRatio_working_3-way'!X222^(1/3)*COS(('OddsRatio_working_3-way'!Y222+4*PI())/3)</f>
        <v>-0.14233789907477187</v>
      </c>
      <c r="AC222" s="11">
        <f>'OddsRatio_working_3-way'!X222^(1/3)*SIN('OddsRatio_working_3-way'!Y222/3)</f>
        <v>0.14132311608149978</v>
      </c>
      <c r="AD222" s="11">
        <f>'OddsRatio_working_3-way'!X222^(1/3)*SIN(('OddsRatio_working_3-way'!Y222+2*PI())/3)</f>
        <v>0.38785958912161594</v>
      </c>
      <c r="AE222" s="11">
        <f>'OddsRatio_working_3-way'!X222^(1/3)*SIN(('OddsRatio_working_3-way'!Y222+4*PI())/3)</f>
        <v>-0.52918270520311572</v>
      </c>
      <c r="AF222" s="11">
        <f>-'OddsRatio_working_3-way'!U222/(3*'OddsRatio_working_3-way'!X222^(1/3))*COS(('OddsRatio_working_3-way'!Y222)/3)</f>
        <v>0.52945461548665584</v>
      </c>
      <c r="AG222" s="11">
        <f>-'OddsRatio_working_3-way'!U222/(3*'OddsRatio_working_3-way'!X222^(1/3))*COS(('OddsRatio_working_3-way'!Y222+2*PI())/3)</f>
        <v>-0.38711671641188378</v>
      </c>
      <c r="AH222" s="11">
        <f>-'OddsRatio_working_3-way'!U222/(3*'OddsRatio_working_3-way'!X222^(1/3))*COS(('OddsRatio_working_3-way'!Y222+4*PI())/3)</f>
        <v>-0.14233789907477187</v>
      </c>
      <c r="AI222" s="11">
        <f>'OddsRatio_working_3-way'!U222/(3*'OddsRatio_working_3-way'!X222^(1/3))*SIN(('OddsRatio_working_3-way'!Y222)/3)</f>
        <v>-0.14132311608149978</v>
      </c>
      <c r="AJ222" s="11">
        <f>'OddsRatio_working_3-way'!U222/(3*'OddsRatio_working_3-way'!X222^(1/3))*SIN(('OddsRatio_working_3-way'!Y222+2*PI())/3)</f>
        <v>-0.38785958912161594</v>
      </c>
      <c r="AK222" s="11">
        <f>'OddsRatio_working_3-way'!U222/(3*'OddsRatio_working_3-way'!X222^(1/3))*SIN(('OddsRatio_working_3-way'!Y222+4*PI())/3)</f>
        <v>0.52918270520311572</v>
      </c>
      <c r="AL222" s="11">
        <f>'OddsRatio_working_3-way'!Z222+'OddsRatio_working_3-way'!AF222</f>
        <v>1.0589092309733117</v>
      </c>
      <c r="AM222" s="11">
        <f>'OddsRatio_working_3-way'!AA222+'OddsRatio_working_3-way'!AG222</f>
        <v>-0.77423343282376755</v>
      </c>
      <c r="AN222" s="11">
        <f>'OddsRatio_working_3-way'!AB222+'OddsRatio_working_3-way'!AH222</f>
        <v>-0.28467579814954375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1.0589092309733117</v>
      </c>
      <c r="AS222" s="11">
        <f>IF(('OddsRatio_working_3-way'!X222=0),IF(Q222&gt;0,-Q222^(1/3),(-Q222)^(1/3)),'OddsRatio_working_3-way'!AM222-'OddsRatio_working_3-way'!R222/3)</f>
        <v>-0.77423343282376755</v>
      </c>
      <c r="AT222" s="11">
        <f>IF(('OddsRatio_working_3-way'!X222=0),IF(Q222&gt;0,-Q222^(1/3),(-Q222)^(1/3)),'OddsRatio_working_3-way'!AN222-'OddsRatio_working_3-way'!R222/3)</f>
        <v>-0.28467579814954375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2.2000000000000002</v>
      </c>
      <c r="B223" s="4">
        <f>IF('True_Odds_Calculator_3-way'!B224="","",'True_Odds_Calculator_3-way'!B224)</f>
        <v>3.1</v>
      </c>
      <c r="C223" s="4">
        <f>IF('True_Odds_Calculator_3-way'!C224="","",'True_Odds_Calculator_3-way'!C224)</f>
        <v>3.8</v>
      </c>
      <c r="D223" s="9">
        <f t="shared" si="41"/>
        <v>0.43932843756413636</v>
      </c>
      <c r="E223" s="9">
        <f t="shared" si="42"/>
        <v>0.30927652372705228</v>
      </c>
      <c r="F223" s="9">
        <f t="shared" si="43"/>
        <v>0.25139503870881141</v>
      </c>
      <c r="G223" s="9">
        <f t="shared" si="44"/>
        <v>1.0635011578590954</v>
      </c>
      <c r="H223" s="9">
        <f t="shared" si="45"/>
        <v>2.2762013894309145</v>
      </c>
      <c r="I223" s="9">
        <f t="shared" si="46"/>
        <v>3.2333524315041</v>
      </c>
      <c r="J223" s="9">
        <f t="shared" si="47"/>
        <v>3.9778032420054674</v>
      </c>
      <c r="K223" s="11">
        <f t="shared" si="48"/>
        <v>0.45454545454545453</v>
      </c>
      <c r="L223" s="11">
        <f t="shared" si="49"/>
        <v>0.32258064516129031</v>
      </c>
      <c r="M223" s="11">
        <f t="shared" si="50"/>
        <v>0.26315789473684209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-0.27226423830838098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0.23537582960333384</v>
      </c>
      <c r="Q223" s="11">
        <f>2*'OddsRatio_working_3-way'!K223*'OddsRatio_working_3-way'!L223*'OddsRatio_working_3-way'!M223</f>
        <v>7.7172403148634036E-2</v>
      </c>
      <c r="R223" s="11">
        <f t="shared" si="51"/>
        <v>0</v>
      </c>
      <c r="S223" s="11">
        <f t="shared" si="52"/>
        <v>-0.86451247165532863</v>
      </c>
      <c r="T223" s="11">
        <f t="shared" si="53"/>
        <v>-0.28344671201814048</v>
      </c>
      <c r="U223" s="11">
        <f>'OddsRatio_working_3-way'!S223-'OddsRatio_working_3-way'!R223^2/3</f>
        <v>-0.86451247165532863</v>
      </c>
      <c r="V223" s="11">
        <f>'OddsRatio_working_3-way'!S223*'OddsRatio_working_3-way'!R223/3-2*'OddsRatio_working_3-way'!R223^3/27-'OddsRatio_working_3-way'!T223</f>
        <v>0.28344671201814048</v>
      </c>
      <c r="W223" s="11">
        <f>'OddsRatio_working_3-way'!V223^2+4*'OddsRatio_working_3-way'!U223^3/27</f>
        <v>-1.5379576110806606E-2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0.15469454956841666</v>
      </c>
      <c r="Y223" s="11">
        <f>IF('OddsRatio_working_3-way'!W223&gt;=0,IF('OddsRatio_working_3-way'!V223+SQRT('OddsRatio_working_3-way'!W223)&gt;0,0,PI()),ACOS('OddsRatio_working_3-way'!V223/(2*'OddsRatio_working_3-way'!X223)))</f>
        <v>0.41242963732552629</v>
      </c>
      <c r="Z223" s="11">
        <f>'OddsRatio_working_3-way'!X223^(1/3)*COS('OddsRatio_working_3-way'!Y223/3)</f>
        <v>0.53175057892954769</v>
      </c>
      <c r="AA223" s="11">
        <f>'OddsRatio_working_3-way'!X223^(1/3)*COS(('OddsRatio_working_3-way'!Y223+2*PI())/3)</f>
        <v>-0.32958642875689692</v>
      </c>
      <c r="AB223" s="11">
        <f>'OddsRatio_working_3-way'!X223^(1/3)*COS(('OddsRatio_working_3-way'!Y223+4*PI())/3)</f>
        <v>-0.20216415017265091</v>
      </c>
      <c r="AC223" s="11">
        <f>'OddsRatio_working_3-way'!X223^(1/3)*SIN('OddsRatio_working_3-way'!Y223/3)</f>
        <v>7.3567286841369983E-2</v>
      </c>
      <c r="AD223" s="11">
        <f>'OddsRatio_working_3-way'!X223^(1/3)*SIN(('OddsRatio_working_3-way'!Y223+2*PI())/3)</f>
        <v>0.42372586640938559</v>
      </c>
      <c r="AE223" s="11">
        <f>'OddsRatio_working_3-way'!X223^(1/3)*SIN(('OddsRatio_working_3-way'!Y223+4*PI())/3)</f>
        <v>-0.49729315325075552</v>
      </c>
      <c r="AF223" s="11">
        <f>-'OddsRatio_working_3-way'!U223/(3*'OddsRatio_working_3-way'!X223^(1/3))*COS(('OddsRatio_working_3-way'!Y223)/3)</f>
        <v>0.53175057892954769</v>
      </c>
      <c r="AG223" s="11">
        <f>-'OddsRatio_working_3-way'!U223/(3*'OddsRatio_working_3-way'!X223^(1/3))*COS(('OddsRatio_working_3-way'!Y223+2*PI())/3)</f>
        <v>-0.32958642875689692</v>
      </c>
      <c r="AH223" s="11">
        <f>-'OddsRatio_working_3-way'!U223/(3*'OddsRatio_working_3-way'!X223^(1/3))*COS(('OddsRatio_working_3-way'!Y223+4*PI())/3)</f>
        <v>-0.20216415017265091</v>
      </c>
      <c r="AI223" s="11">
        <f>'OddsRatio_working_3-way'!U223/(3*'OddsRatio_working_3-way'!X223^(1/3))*SIN(('OddsRatio_working_3-way'!Y223)/3)</f>
        <v>-7.3567286841369983E-2</v>
      </c>
      <c r="AJ223" s="11">
        <f>'OddsRatio_working_3-way'!U223/(3*'OddsRatio_working_3-way'!X223^(1/3))*SIN(('OddsRatio_working_3-way'!Y223+2*PI())/3)</f>
        <v>-0.42372586640938559</v>
      </c>
      <c r="AK223" s="11">
        <f>'OddsRatio_working_3-way'!U223/(3*'OddsRatio_working_3-way'!X223^(1/3))*SIN(('OddsRatio_working_3-way'!Y223+4*PI())/3)</f>
        <v>0.49729315325075552</v>
      </c>
      <c r="AL223" s="11">
        <f>'OddsRatio_working_3-way'!Z223+'OddsRatio_working_3-way'!AF223</f>
        <v>1.0635011578590954</v>
      </c>
      <c r="AM223" s="11">
        <f>'OddsRatio_working_3-way'!AA223+'OddsRatio_working_3-way'!AG223</f>
        <v>-0.65917285751379384</v>
      </c>
      <c r="AN223" s="11">
        <f>'OddsRatio_working_3-way'!AB223+'OddsRatio_working_3-way'!AH223</f>
        <v>-0.40432830034530182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1.0635011578590954</v>
      </c>
      <c r="AS223" s="11">
        <f>IF(('OddsRatio_working_3-way'!X223=0),IF(Q223&gt;0,-Q223^(1/3),(-Q223)^(1/3)),'OddsRatio_working_3-way'!AM223-'OddsRatio_working_3-way'!R223/3)</f>
        <v>-0.65917285751379384</v>
      </c>
      <c r="AT223" s="11">
        <f>IF(('OddsRatio_working_3-way'!X223=0),IF(Q223&gt;0,-Q223^(1/3),(-Q223)^(1/3)),'OddsRatio_working_3-way'!AN223-'OddsRatio_working_3-way'!R223/3)</f>
        <v>-0.40432830034530182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2.69</v>
      </c>
      <c r="B224" s="4">
        <f>IF('True_Odds_Calculator_3-way'!B225="","",'True_Odds_Calculator_3-way'!B225)</f>
        <v>2.79</v>
      </c>
      <c r="C224" s="4">
        <f>IF('True_Odds_Calculator_3-way'!C225="","",'True_Odds_Calculator_3-way'!C225)</f>
        <v>3.23</v>
      </c>
      <c r="D224" s="9">
        <f t="shared" si="41"/>
        <v>0.35801388699257219</v>
      </c>
      <c r="E224" s="9">
        <f t="shared" si="42"/>
        <v>0.34491161098845335</v>
      </c>
      <c r="F224" s="9">
        <f t="shared" si="43"/>
        <v>0.29707450201897428</v>
      </c>
      <c r="G224" s="9">
        <f t="shared" si="44"/>
        <v>1.0610578344891044</v>
      </c>
      <c r="H224" s="9">
        <f t="shared" si="45"/>
        <v>2.7931877402865863</v>
      </c>
      <c r="I224" s="9">
        <f t="shared" si="46"/>
        <v>2.8992935237354973</v>
      </c>
      <c r="J224" s="9">
        <f t="shared" si="47"/>
        <v>3.3661589709107029</v>
      </c>
      <c r="K224" s="11">
        <f t="shared" si="48"/>
        <v>0.37174721189591081</v>
      </c>
      <c r="L224" s="11">
        <f t="shared" si="49"/>
        <v>0.35842293906810035</v>
      </c>
      <c r="M224" s="11">
        <f t="shared" si="50"/>
        <v>0.30959752321981426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-0.27828230569982271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0.23554674255974462</v>
      </c>
      <c r="Q224" s="11">
        <f>2*'OddsRatio_working_3-way'!K224*'OddsRatio_working_3-way'!L224*'OddsRatio_working_3-way'!M224</f>
        <v>8.2503237323903564E-2</v>
      </c>
      <c r="R224" s="11">
        <f t="shared" si="51"/>
        <v>0</v>
      </c>
      <c r="S224" s="11">
        <f t="shared" si="52"/>
        <v>-0.84643090033120516</v>
      </c>
      <c r="T224" s="11">
        <f t="shared" si="53"/>
        <v>-0.29647316999341694</v>
      </c>
      <c r="U224" s="11">
        <f>'OddsRatio_working_3-way'!S224-'OddsRatio_working_3-way'!R224^2/3</f>
        <v>-0.84643090033120516</v>
      </c>
      <c r="V224" s="11">
        <f>'OddsRatio_working_3-way'!S224*'OddsRatio_working_3-way'!R224/3-2*'OddsRatio_working_3-way'!R224^3/27-'OddsRatio_working_3-way'!T224</f>
        <v>0.29647316999341694</v>
      </c>
      <c r="W224" s="11">
        <f>'OddsRatio_working_3-way'!V224^2+4*'OddsRatio_working_3-way'!U224^3/27</f>
        <v>-1.9438689714983831E-3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0.1498667820911658</v>
      </c>
      <c r="Y224" s="11">
        <f>IF('OddsRatio_working_3-way'!W224&gt;=0,IF('OddsRatio_working_3-way'!V224+SQRT('OddsRatio_working_3-way'!W224)&gt;0,0,PI()),ACOS('OddsRatio_working_3-way'!V224/(2*'OddsRatio_working_3-way'!X224)))</f>
        <v>0.14763075012552962</v>
      </c>
      <c r="Z224" s="11">
        <f>'OddsRatio_working_3-way'!X224^(1/3)*COS('OddsRatio_working_3-way'!Y224/3)</f>
        <v>0.5305289172445522</v>
      </c>
      <c r="AA224" s="11">
        <f>'OddsRatio_working_3-way'!X224^(1/3)*COS(('OddsRatio_working_3-way'!Y224+2*PI())/3)</f>
        <v>-0.28789245142529857</v>
      </c>
      <c r="AB224" s="11">
        <f>'OddsRatio_working_3-way'!X224^(1/3)*COS(('OddsRatio_working_3-way'!Y224+4*PI())/3)</f>
        <v>-0.24263646581925352</v>
      </c>
      <c r="AC224" s="11">
        <f>'OddsRatio_working_3-way'!X224^(1/3)*SIN('OddsRatio_working_3-way'!Y224/3)</f>
        <v>2.6128555472092019E-2</v>
      </c>
      <c r="AD224" s="11">
        <f>'OddsRatio_working_3-way'!X224^(1/3)*SIN(('OddsRatio_working_3-way'!Y224+2*PI())/3)</f>
        <v>0.44638724203998842</v>
      </c>
      <c r="AE224" s="11">
        <f>'OddsRatio_working_3-way'!X224^(1/3)*SIN(('OddsRatio_working_3-way'!Y224+4*PI())/3)</f>
        <v>-0.47251579751208034</v>
      </c>
      <c r="AF224" s="11">
        <f>-'OddsRatio_working_3-way'!U224/(3*'OddsRatio_working_3-way'!X224^(1/3))*COS(('OddsRatio_working_3-way'!Y224)/3)</f>
        <v>0.53052891724455209</v>
      </c>
      <c r="AG224" s="11">
        <f>-'OddsRatio_working_3-way'!U224/(3*'OddsRatio_working_3-way'!X224^(1/3))*COS(('OddsRatio_working_3-way'!Y224+2*PI())/3)</f>
        <v>-0.28789245142529851</v>
      </c>
      <c r="AH224" s="11">
        <f>-'OddsRatio_working_3-way'!U224/(3*'OddsRatio_working_3-way'!X224^(1/3))*COS(('OddsRatio_working_3-way'!Y224+4*PI())/3)</f>
        <v>-0.24263646581925347</v>
      </c>
      <c r="AI224" s="11">
        <f>'OddsRatio_working_3-way'!U224/(3*'OddsRatio_working_3-way'!X224^(1/3))*SIN(('OddsRatio_working_3-way'!Y224)/3)</f>
        <v>-2.6128555472092013E-2</v>
      </c>
      <c r="AJ224" s="11">
        <f>'OddsRatio_working_3-way'!U224/(3*'OddsRatio_working_3-way'!X224^(1/3))*SIN(('OddsRatio_working_3-way'!Y224+2*PI())/3)</f>
        <v>-0.44638724203998831</v>
      </c>
      <c r="AK224" s="11">
        <f>'OddsRatio_working_3-way'!U224/(3*'OddsRatio_working_3-way'!X224^(1/3))*SIN(('OddsRatio_working_3-way'!Y224+4*PI())/3)</f>
        <v>0.47251579751208023</v>
      </c>
      <c r="AL224" s="11">
        <f>'OddsRatio_working_3-way'!Z224+'OddsRatio_working_3-way'!AF224</f>
        <v>1.0610578344891044</v>
      </c>
      <c r="AM224" s="11">
        <f>'OddsRatio_working_3-way'!AA224+'OddsRatio_working_3-way'!AG224</f>
        <v>-0.57578490285059702</v>
      </c>
      <c r="AN224" s="11">
        <f>'OddsRatio_working_3-way'!AB224+'OddsRatio_working_3-way'!AH224</f>
        <v>-0.48527293163850699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1.0610578344891044</v>
      </c>
      <c r="AS224" s="11">
        <f>IF(('OddsRatio_working_3-way'!X224=0),IF(Q224&gt;0,-Q224^(1/3),(-Q224)^(1/3)),'OddsRatio_working_3-way'!AM224-'OddsRatio_working_3-way'!R224/3)</f>
        <v>-0.57578490285059702</v>
      </c>
      <c r="AT224" s="11">
        <f>IF(('OddsRatio_working_3-way'!X224=0),IF(Q224&gt;0,-Q224^(1/3),(-Q224)^(1/3)),'OddsRatio_working_3-way'!AN224-'OddsRatio_working_3-way'!R224/3)</f>
        <v>-0.48527293163850699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2.85</v>
      </c>
      <c r="B225" s="4">
        <f>IF('True_Odds_Calculator_3-way'!B226="","",'True_Odds_Calculator_3-way'!B226)</f>
        <v>3.12</v>
      </c>
      <c r="C225" s="4">
        <f>IF('True_Odds_Calculator_3-way'!C226="","",'True_Odds_Calculator_3-way'!C226)</f>
        <v>2.71</v>
      </c>
      <c r="D225" s="9">
        <f t="shared" si="41"/>
        <v>0.33731253197888533</v>
      </c>
      <c r="E225" s="9">
        <f t="shared" si="42"/>
        <v>0.30756582652779751</v>
      </c>
      <c r="F225" s="9">
        <f t="shared" si="43"/>
        <v>0.35512164149331743</v>
      </c>
      <c r="G225" s="9">
        <f t="shared" si="44"/>
        <v>1.0619511824007719</v>
      </c>
      <c r="H225" s="9">
        <f t="shared" si="45"/>
        <v>2.9646096874414281</v>
      </c>
      <c r="I225" s="9">
        <f t="shared" si="46"/>
        <v>3.2513365066896367</v>
      </c>
      <c r="J225" s="9">
        <f t="shared" si="47"/>
        <v>2.8159365219053192</v>
      </c>
      <c r="K225" s="11">
        <f t="shared" si="48"/>
        <v>0.35087719298245612</v>
      </c>
      <c r="L225" s="11">
        <f t="shared" si="49"/>
        <v>0.32051282051282048</v>
      </c>
      <c r="M225" s="11">
        <f t="shared" si="50"/>
        <v>0.36900369003690037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-0.27831393698552387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0.23571085913288281</v>
      </c>
      <c r="Q225" s="11">
        <f>2*'OddsRatio_working_3-way'!K225*'OddsRatio_working_3-way'!L225*'OddsRatio_working_3-way'!M225</f>
        <v>8.2996781384817878E-2</v>
      </c>
      <c r="R225" s="11">
        <f t="shared" si="51"/>
        <v>0</v>
      </c>
      <c r="S225" s="11">
        <f t="shared" si="52"/>
        <v>-0.84692438217760901</v>
      </c>
      <c r="T225" s="11">
        <f t="shared" si="53"/>
        <v>-0.29821281062591865</v>
      </c>
      <c r="U225" s="11">
        <f>'OddsRatio_working_3-way'!S225-'OddsRatio_working_3-way'!R225^2/3</f>
        <v>-0.84692438217760901</v>
      </c>
      <c r="V225" s="11">
        <f>'OddsRatio_working_3-way'!S225*'OddsRatio_working_3-way'!R225/3-2*'OddsRatio_working_3-way'!R225^3/27-'OddsRatio_working_3-way'!T225</f>
        <v>0.29821281062591865</v>
      </c>
      <c r="W225" s="11">
        <f>'OddsRatio_working_3-way'!V225^2+4*'OddsRatio_working_3-way'!U225^3/27</f>
        <v>-1.0665552541624934E-3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0.14999786304775523</v>
      </c>
      <c r="Y225" s="11">
        <f>IF('OddsRatio_working_3-way'!W225&gt;=0,IF('OddsRatio_working_3-way'!V225+SQRT('OddsRatio_working_3-way'!W225)&gt;0,0,PI()),ACOS('OddsRatio_working_3-way'!V225/(2*'OddsRatio_working_3-way'!X225)))</f>
        <v>0.10907825073926203</v>
      </c>
      <c r="Z225" s="11">
        <f>'OddsRatio_working_3-way'!X225^(1/3)*COS('OddsRatio_working_3-way'!Y225/3)</f>
        <v>0.53097559120038607</v>
      </c>
      <c r="AA225" s="11">
        <f>'OddsRatio_working_3-way'!X225^(1/3)*COS(('OddsRatio_working_3-way'!Y225+2*PI())/3)</f>
        <v>-0.28221462155291632</v>
      </c>
      <c r="AB225" s="11">
        <f>'OddsRatio_working_3-way'!X225^(1/3)*COS(('OddsRatio_working_3-way'!Y225+4*PI())/3)</f>
        <v>-0.24876096964746963</v>
      </c>
      <c r="AC225" s="11">
        <f>'OddsRatio_working_3-way'!X225^(1/3)*SIN('OddsRatio_working_3-way'!Y225/3)</f>
        <v>1.9314474932985579E-2</v>
      </c>
      <c r="AD225" s="11">
        <f>'OddsRatio_working_3-way'!X225^(1/3)*SIN(('OddsRatio_working_3-way'!Y225+2*PI())/3)</f>
        <v>0.45018111330250249</v>
      </c>
      <c r="AE225" s="11">
        <f>'OddsRatio_working_3-way'!X225^(1/3)*SIN(('OddsRatio_working_3-way'!Y225+4*PI())/3)</f>
        <v>-0.4694955882354882</v>
      </c>
      <c r="AF225" s="11">
        <f>-'OddsRatio_working_3-way'!U225/(3*'OddsRatio_working_3-way'!X225^(1/3))*COS(('OddsRatio_working_3-way'!Y225)/3)</f>
        <v>0.53097559120038595</v>
      </c>
      <c r="AG225" s="11">
        <f>-'OddsRatio_working_3-way'!U225/(3*'OddsRatio_working_3-way'!X225^(1/3))*COS(('OddsRatio_working_3-way'!Y225+2*PI())/3)</f>
        <v>-0.28221462155291627</v>
      </c>
      <c r="AH225" s="11">
        <f>-'OddsRatio_working_3-way'!U225/(3*'OddsRatio_working_3-way'!X225^(1/3))*COS(('OddsRatio_working_3-way'!Y225+4*PI())/3)</f>
        <v>-0.24876096964746958</v>
      </c>
      <c r="AI225" s="11">
        <f>'OddsRatio_working_3-way'!U225/(3*'OddsRatio_working_3-way'!X225^(1/3))*SIN(('OddsRatio_working_3-way'!Y225)/3)</f>
        <v>-1.9314474932985576E-2</v>
      </c>
      <c r="AJ225" s="11">
        <f>'OddsRatio_working_3-way'!U225/(3*'OddsRatio_working_3-way'!X225^(1/3))*SIN(('OddsRatio_working_3-way'!Y225+2*PI())/3)</f>
        <v>-0.45018111330250238</v>
      </c>
      <c r="AK225" s="11">
        <f>'OddsRatio_working_3-way'!U225/(3*'OddsRatio_working_3-way'!X225^(1/3))*SIN(('OddsRatio_working_3-way'!Y225+4*PI())/3)</f>
        <v>0.46949558823548809</v>
      </c>
      <c r="AL225" s="11">
        <f>'OddsRatio_working_3-way'!Z225+'OddsRatio_working_3-way'!AF225</f>
        <v>1.0619511824007719</v>
      </c>
      <c r="AM225" s="11">
        <f>'OddsRatio_working_3-way'!AA225+'OddsRatio_working_3-way'!AG225</f>
        <v>-0.56442924310583265</v>
      </c>
      <c r="AN225" s="11">
        <f>'OddsRatio_working_3-way'!AB225+'OddsRatio_working_3-way'!AH225</f>
        <v>-0.49752193929493921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1.0619511824007719</v>
      </c>
      <c r="AS225" s="11">
        <f>IF(('OddsRatio_working_3-way'!X225=0),IF(Q225&gt;0,-Q225^(1/3),(-Q225)^(1/3)),'OddsRatio_working_3-way'!AM225-'OddsRatio_working_3-way'!R225/3)</f>
        <v>-0.56442924310583265</v>
      </c>
      <c r="AT225" s="11">
        <f>IF(('OddsRatio_working_3-way'!X225=0),IF(Q225&gt;0,-Q225^(1/3),(-Q225)^(1/3)),'OddsRatio_working_3-way'!AN225-'OddsRatio_working_3-way'!R225/3)</f>
        <v>-0.49752193929493921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2.33</v>
      </c>
      <c r="B226" s="4">
        <f>IF('True_Odds_Calculator_3-way'!B227="","",'True_Odds_Calculator_3-way'!B227)</f>
        <v>2.98</v>
      </c>
      <c r="C226" s="4">
        <f>IF('True_Odds_Calculator_3-way'!C227="","",'True_Odds_Calculator_3-way'!C227)</f>
        <v>3.64</v>
      </c>
      <c r="D226" s="9">
        <f t="shared" si="41"/>
        <v>0.414621502426407</v>
      </c>
      <c r="E226" s="9">
        <f t="shared" si="42"/>
        <v>0.32238987444334055</v>
      </c>
      <c r="F226" s="9">
        <f t="shared" si="43"/>
        <v>0.26298862313025267</v>
      </c>
      <c r="G226" s="9">
        <f t="shared" si="44"/>
        <v>1.0615325209287021</v>
      </c>
      <c r="H226" s="9">
        <f t="shared" si="45"/>
        <v>2.4118382528351732</v>
      </c>
      <c r="I226" s="9">
        <f t="shared" si="46"/>
        <v>3.10183439143883</v>
      </c>
      <c r="J226" s="9">
        <f t="shared" si="47"/>
        <v>3.8024458552517735</v>
      </c>
      <c r="K226" s="11">
        <f t="shared" si="48"/>
        <v>0.42918454935622319</v>
      </c>
      <c r="L226" s="11">
        <f t="shared" si="49"/>
        <v>0.33557046979865773</v>
      </c>
      <c r="M226" s="11">
        <f t="shared" si="50"/>
        <v>0.27472527472527469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-0.27507250936694738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0.23542002255600786</v>
      </c>
      <c r="Q226" s="11">
        <f>2*'OddsRatio_working_3-way'!K226*'OddsRatio_working_3-way'!L226*'OddsRatio_working_3-way'!M226</f>
        <v>7.9132780691095056E-2</v>
      </c>
      <c r="R226" s="11">
        <f t="shared" si="51"/>
        <v>0</v>
      </c>
      <c r="S226" s="11">
        <f t="shared" si="52"/>
        <v>-0.85584714771317616</v>
      </c>
      <c r="T226" s="11">
        <f t="shared" si="53"/>
        <v>-0.28767971351703392</v>
      </c>
      <c r="U226" s="11">
        <f>'OddsRatio_working_3-way'!S226-'OddsRatio_working_3-way'!R226^2/3</f>
        <v>-0.85584714771317616</v>
      </c>
      <c r="V226" s="11">
        <f>'OddsRatio_working_3-way'!S226*'OddsRatio_working_3-way'!R226/3-2*'OddsRatio_working_3-way'!R226^3/27-'OddsRatio_working_3-way'!T226</f>
        <v>0.28767971351703392</v>
      </c>
      <c r="W226" s="11">
        <f>'OddsRatio_working_3-way'!V226^2+4*'OddsRatio_working_3-way'!U226^3/27</f>
        <v>-1.011239352335111E-2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0.152374547655271</v>
      </c>
      <c r="Y226" s="11">
        <f>IF('OddsRatio_working_3-way'!W226&gt;=0,IF('OddsRatio_working_3-way'!V226+SQRT('OddsRatio_working_3-way'!W226)&gt;0,0,PI()),ACOS('OddsRatio_working_3-way'!V226/(2*'OddsRatio_working_3-way'!X226)))</f>
        <v>0.33627992353828495</v>
      </c>
      <c r="Z226" s="11">
        <f>'OddsRatio_working_3-way'!X226^(1/3)*COS('OddsRatio_working_3-way'!Y226/3)</f>
        <v>0.53076626046435105</v>
      </c>
      <c r="AA226" s="11">
        <f>'OddsRatio_working_3-way'!X226^(1/3)*COS(('OddsRatio_working_3-way'!Y226+2*PI())/3)</f>
        <v>-0.31712450142400361</v>
      </c>
      <c r="AB226" s="11">
        <f>'OddsRatio_working_3-way'!X226^(1/3)*COS(('OddsRatio_working_3-way'!Y226+4*PI())/3)</f>
        <v>-0.21364175904034757</v>
      </c>
      <c r="AC226" s="11">
        <f>'OddsRatio_working_3-way'!X226^(1/3)*SIN('OddsRatio_working_3-way'!Y226/3)</f>
        <v>5.9745789171684674E-2</v>
      </c>
      <c r="AD226" s="11">
        <f>'OddsRatio_working_3-way'!X226^(1/3)*SIN(('OddsRatio_working_3-way'!Y226+2*PI())/3)</f>
        <v>0.42978417044795392</v>
      </c>
      <c r="AE226" s="11">
        <f>'OddsRatio_working_3-way'!X226^(1/3)*SIN(('OddsRatio_working_3-way'!Y226+4*PI())/3)</f>
        <v>-0.48952995961963841</v>
      </c>
      <c r="AF226" s="11">
        <f>-'OddsRatio_working_3-way'!U226/(3*'OddsRatio_working_3-way'!X226^(1/3))*COS(('OddsRatio_working_3-way'!Y226)/3)</f>
        <v>0.53076626046435094</v>
      </c>
      <c r="AG226" s="11">
        <f>-'OddsRatio_working_3-way'!U226/(3*'OddsRatio_working_3-way'!X226^(1/3))*COS(('OddsRatio_working_3-way'!Y226+2*PI())/3)</f>
        <v>-0.31712450142400356</v>
      </c>
      <c r="AH226" s="11">
        <f>-'OddsRatio_working_3-way'!U226/(3*'OddsRatio_working_3-way'!X226^(1/3))*COS(('OddsRatio_working_3-way'!Y226+4*PI())/3)</f>
        <v>-0.21364175904034752</v>
      </c>
      <c r="AI226" s="11">
        <f>'OddsRatio_working_3-way'!U226/(3*'OddsRatio_working_3-way'!X226^(1/3))*SIN(('OddsRatio_working_3-way'!Y226)/3)</f>
        <v>-5.974578917168466E-2</v>
      </c>
      <c r="AJ226" s="11">
        <f>'OddsRatio_working_3-way'!U226/(3*'OddsRatio_working_3-way'!X226^(1/3))*SIN(('OddsRatio_working_3-way'!Y226+2*PI())/3)</f>
        <v>-0.42978417044795381</v>
      </c>
      <c r="AK226" s="11">
        <f>'OddsRatio_working_3-way'!U226/(3*'OddsRatio_working_3-way'!X226^(1/3))*SIN(('OddsRatio_working_3-way'!Y226+4*PI())/3)</f>
        <v>0.4895299596196383</v>
      </c>
      <c r="AL226" s="11">
        <f>'OddsRatio_working_3-way'!Z226+'OddsRatio_working_3-way'!AF226</f>
        <v>1.0615325209287021</v>
      </c>
      <c r="AM226" s="11">
        <f>'OddsRatio_working_3-way'!AA226+'OddsRatio_working_3-way'!AG226</f>
        <v>-0.63424900284800723</v>
      </c>
      <c r="AN226" s="11">
        <f>'OddsRatio_working_3-way'!AB226+'OddsRatio_working_3-way'!AH226</f>
        <v>-0.42728351808069509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1.0615325209287021</v>
      </c>
      <c r="AS226" s="11">
        <f>IF(('OddsRatio_working_3-way'!X226=0),IF(Q226&gt;0,-Q226^(1/3),(-Q226)^(1/3)),'OddsRatio_working_3-way'!AM226-'OddsRatio_working_3-way'!R226/3)</f>
        <v>-0.63424900284800723</v>
      </c>
      <c r="AT226" s="11">
        <f>IF(('OddsRatio_working_3-way'!X226=0),IF(Q226&gt;0,-Q226^(1/3),(-Q226)^(1/3)),'OddsRatio_working_3-way'!AN226-'OddsRatio_working_3-way'!R226/3)</f>
        <v>-0.42728351808069509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2.3199999999999998</v>
      </c>
      <c r="B227" s="4">
        <f>IF('True_Odds_Calculator_3-way'!B228="","",'True_Odds_Calculator_3-way'!B228)</f>
        <v>3.02</v>
      </c>
      <c r="C227" s="4">
        <f>IF('True_Odds_Calculator_3-way'!C228="","",'True_Odds_Calculator_3-way'!C228)</f>
        <v>3.61</v>
      </c>
      <c r="D227" s="9">
        <f t="shared" si="41"/>
        <v>0.41656561643802587</v>
      </c>
      <c r="E227" s="9">
        <f t="shared" si="42"/>
        <v>0.31813545438914803</v>
      </c>
      <c r="F227" s="9">
        <f t="shared" si="43"/>
        <v>0.26529892917282616</v>
      </c>
      <c r="G227" s="9">
        <f t="shared" si="44"/>
        <v>1.0610471140228281</v>
      </c>
      <c r="H227" s="9">
        <f t="shared" si="45"/>
        <v>2.400582190510133</v>
      </c>
      <c r="I227" s="9">
        <f t="shared" si="46"/>
        <v>3.1433151703261122</v>
      </c>
      <c r="J227" s="9">
        <f t="shared" si="47"/>
        <v>3.7693329675995813</v>
      </c>
      <c r="K227" s="11">
        <f t="shared" si="48"/>
        <v>0.43103448275862072</v>
      </c>
      <c r="L227" s="11">
        <f t="shared" si="49"/>
        <v>0.33112582781456956</v>
      </c>
      <c r="M227" s="11">
        <f t="shared" si="50"/>
        <v>0.2770083102493075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-0.27514630074663837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0.23524198532532825</v>
      </c>
      <c r="Q227" s="11">
        <f>2*'OddsRatio_working_3-way'!K227*'OddsRatio_working_3-way'!L227*'OddsRatio_working_3-way'!M227</f>
        <v>7.9072936243807804E-2</v>
      </c>
      <c r="R227" s="11">
        <f t="shared" si="51"/>
        <v>0</v>
      </c>
      <c r="S227" s="11">
        <f t="shared" si="52"/>
        <v>-0.854970554526717</v>
      </c>
      <c r="T227" s="11">
        <f t="shared" si="53"/>
        <v>-0.28738506034511491</v>
      </c>
      <c r="U227" s="11">
        <f>'OddsRatio_working_3-way'!S227-'OddsRatio_working_3-way'!R227^2/3</f>
        <v>-0.854970554526717</v>
      </c>
      <c r="V227" s="11">
        <f>'OddsRatio_working_3-way'!S227*'OddsRatio_working_3-way'!R227/3-2*'OddsRatio_working_3-way'!R227^3/27-'OddsRatio_working_3-way'!T227</f>
        <v>0.28738506034511491</v>
      </c>
      <c r="W227" s="11">
        <f>'OddsRatio_working_3-way'!V227^2+4*'OddsRatio_working_3-way'!U227^3/27</f>
        <v>-9.9967605856348535E-3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0.15214050536855742</v>
      </c>
      <c r="Y227" s="11">
        <f>IF('OddsRatio_working_3-way'!W227&gt;=0,IF('OddsRatio_working_3-way'!V227+SQRT('OddsRatio_working_3-way'!W227)&gt;0,0,PI()),ACOS('OddsRatio_working_3-way'!V227/(2*'OddsRatio_working_3-way'!X227)))</f>
        <v>0.33481065304932645</v>
      </c>
      <c r="Z227" s="11">
        <f>'OddsRatio_working_3-way'!X227^(1/3)*COS('OddsRatio_working_3-way'!Y227/3)</f>
        <v>0.53052355701141407</v>
      </c>
      <c r="AA227" s="11">
        <f>'OddsRatio_working_3-way'!X227^(1/3)*COS(('OddsRatio_working_3-way'!Y227+2*PI())/3)</f>
        <v>-0.31675163404684187</v>
      </c>
      <c r="AB227" s="11">
        <f>'OddsRatio_working_3-way'!X227^(1/3)*COS(('OddsRatio_working_3-way'!Y227+4*PI())/3)</f>
        <v>-0.21377192296457251</v>
      </c>
      <c r="AC227" s="11">
        <f>'OddsRatio_working_3-way'!X227^(1/3)*SIN('OddsRatio_working_3-way'!Y227/3)</f>
        <v>5.9455363914418323E-2</v>
      </c>
      <c r="AD227" s="11">
        <f>'OddsRatio_working_3-way'!X227^(1/3)*SIN(('OddsRatio_working_3-way'!Y227+2*PI())/3)</f>
        <v>0.4297191957207574</v>
      </c>
      <c r="AE227" s="11">
        <f>'OddsRatio_working_3-way'!X227^(1/3)*SIN(('OddsRatio_working_3-way'!Y227+4*PI())/3)</f>
        <v>-0.48917455963517553</v>
      </c>
      <c r="AF227" s="11">
        <f>-'OddsRatio_working_3-way'!U227/(3*'OddsRatio_working_3-way'!X227^(1/3))*COS(('OddsRatio_working_3-way'!Y227)/3)</f>
        <v>0.53052355701141407</v>
      </c>
      <c r="AG227" s="11">
        <f>-'OddsRatio_working_3-way'!U227/(3*'OddsRatio_working_3-way'!X227^(1/3))*COS(('OddsRatio_working_3-way'!Y227+2*PI())/3)</f>
        <v>-0.31675163404684187</v>
      </c>
      <c r="AH227" s="11">
        <f>-'OddsRatio_working_3-way'!U227/(3*'OddsRatio_working_3-way'!X227^(1/3))*COS(('OddsRatio_working_3-way'!Y227+4*PI())/3)</f>
        <v>-0.21377192296457251</v>
      </c>
      <c r="AI227" s="11">
        <f>'OddsRatio_working_3-way'!U227/(3*'OddsRatio_working_3-way'!X227^(1/3))*SIN(('OddsRatio_working_3-way'!Y227)/3)</f>
        <v>-5.9455363914418323E-2</v>
      </c>
      <c r="AJ227" s="11">
        <f>'OddsRatio_working_3-way'!U227/(3*'OddsRatio_working_3-way'!X227^(1/3))*SIN(('OddsRatio_working_3-way'!Y227+2*PI())/3)</f>
        <v>-0.4297191957207574</v>
      </c>
      <c r="AK227" s="11">
        <f>'OddsRatio_working_3-way'!U227/(3*'OddsRatio_working_3-way'!X227^(1/3))*SIN(('OddsRatio_working_3-way'!Y227+4*PI())/3)</f>
        <v>0.48917455963517553</v>
      </c>
      <c r="AL227" s="11">
        <f>'OddsRatio_working_3-way'!Z227+'OddsRatio_working_3-way'!AF227</f>
        <v>1.0610471140228281</v>
      </c>
      <c r="AM227" s="11">
        <f>'OddsRatio_working_3-way'!AA227+'OddsRatio_working_3-way'!AG227</f>
        <v>-0.63350326809368374</v>
      </c>
      <c r="AN227" s="11">
        <f>'OddsRatio_working_3-way'!AB227+'OddsRatio_working_3-way'!AH227</f>
        <v>-0.42754384592914502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1.0610471140228281</v>
      </c>
      <c r="AS227" s="11">
        <f>IF(('OddsRatio_working_3-way'!X227=0),IF(Q227&gt;0,-Q227^(1/3),(-Q227)^(1/3)),'OddsRatio_working_3-way'!AM227-'OddsRatio_working_3-way'!R227/3)</f>
        <v>-0.63350326809368374</v>
      </c>
      <c r="AT227" s="11">
        <f>IF(('OddsRatio_working_3-way'!X227=0),IF(Q227&gt;0,-Q227^(1/3),(-Q227)^(1/3)),'OddsRatio_working_3-way'!AN227-'OddsRatio_working_3-way'!R227/3)</f>
        <v>-0.42754384592914502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3.19</v>
      </c>
      <c r="B228" s="4">
        <f>IF('True_Odds_Calculator_3-way'!B229="","",'True_Odds_Calculator_3-way'!B229)</f>
        <v>3.06</v>
      </c>
      <c r="C228" s="4">
        <f>IF('True_Odds_Calculator_3-way'!C229="","",'True_Odds_Calculator_3-way'!C229)</f>
        <v>2.5</v>
      </c>
      <c r="D228" s="9">
        <f t="shared" si="41"/>
        <v>0.30066900821881681</v>
      </c>
      <c r="E228" s="9">
        <f t="shared" si="42"/>
        <v>0.31369120816563717</v>
      </c>
      <c r="F228" s="9">
        <f t="shared" si="43"/>
        <v>0.38563978361554607</v>
      </c>
      <c r="G228" s="9">
        <f t="shared" si="44"/>
        <v>1.0620623052676277</v>
      </c>
      <c r="H228" s="9">
        <f t="shared" si="45"/>
        <v>3.3259164485361046</v>
      </c>
      <c r="I228" s="9">
        <f t="shared" si="46"/>
        <v>3.187848348851313</v>
      </c>
      <c r="J228" s="9">
        <f t="shared" si="47"/>
        <v>2.5930934579014413</v>
      </c>
      <c r="K228" s="11">
        <f t="shared" si="48"/>
        <v>0.31347962382445144</v>
      </c>
      <c r="L228" s="11">
        <f t="shared" si="49"/>
        <v>0.32679738562091504</v>
      </c>
      <c r="M228" s="11">
        <f t="shared" si="50"/>
        <v>0.4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-0.27730038723953532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0.23562193947589488</v>
      </c>
      <c r="Q228" s="11">
        <f>2*'OddsRatio_working_3-way'!K228*'OddsRatio_working_3-way'!L228*'OddsRatio_working_3-way'!M228</f>
        <v>8.1955457209006918E-2</v>
      </c>
      <c r="R228" s="11">
        <f t="shared" si="51"/>
        <v>0</v>
      </c>
      <c r="S228" s="11">
        <f t="shared" si="52"/>
        <v>-0.8496992803416531</v>
      </c>
      <c r="T228" s="11">
        <f t="shared" si="53"/>
        <v>-0.29554757577100976</v>
      </c>
      <c r="U228" s="11">
        <f>'OddsRatio_working_3-way'!S228-'OddsRatio_working_3-way'!R228^2/3</f>
        <v>-0.8496992803416531</v>
      </c>
      <c r="V228" s="11">
        <f>'OddsRatio_working_3-way'!S228*'OddsRatio_working_3-way'!R228/3-2*'OddsRatio_working_3-way'!R228^3/27-'OddsRatio_working_3-way'!T228</f>
        <v>0.29554757577100976</v>
      </c>
      <c r="W228" s="11">
        <f>'OddsRatio_working_3-way'!V228^2+4*'OddsRatio_working_3-way'!U228^3/27</f>
        <v>-3.5365816730253408E-3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0.15073565538480443</v>
      </c>
      <c r="Y228" s="11">
        <f>IF('OddsRatio_working_3-way'!W228&gt;=0,IF('OddsRatio_working_3-way'!V228+SQRT('OddsRatio_working_3-way'!W228)&gt;0,0,PI()),ACOS('OddsRatio_working_3-way'!V228/(2*'OddsRatio_working_3-way'!X228)))</f>
        <v>0.19856537759302739</v>
      </c>
      <c r="Z228" s="11">
        <f>'OddsRatio_working_3-way'!X228^(1/3)*COS('OddsRatio_working_3-way'!Y228/3)</f>
        <v>0.53103115263381384</v>
      </c>
      <c r="AA228" s="11">
        <f>'OddsRatio_working_3-way'!X228^(1/3)*COS(('OddsRatio_working_3-way'!Y228+2*PI())/3)</f>
        <v>-0.29599928154963012</v>
      </c>
      <c r="AB228" s="11">
        <f>'OddsRatio_working_3-way'!X228^(1/3)*COS(('OddsRatio_working_3-way'!Y228+4*PI())/3)</f>
        <v>-0.23503187108418391</v>
      </c>
      <c r="AC228" s="11">
        <f>'OddsRatio_working_3-way'!X228^(1/3)*SIN('OddsRatio_working_3-way'!Y228/3)</f>
        <v>3.519955084401994E-2</v>
      </c>
      <c r="AD228" s="11">
        <f>'OddsRatio_working_3-way'!X228^(1/3)*SIN(('OddsRatio_working_3-way'!Y228+2*PI())/3)</f>
        <v>0.44228669295980461</v>
      </c>
      <c r="AE228" s="11">
        <f>'OddsRatio_working_3-way'!X228^(1/3)*SIN(('OddsRatio_working_3-way'!Y228+4*PI())/3)</f>
        <v>-0.47748624380382443</v>
      </c>
      <c r="AF228" s="11">
        <f>-'OddsRatio_working_3-way'!U228/(3*'OddsRatio_working_3-way'!X228^(1/3))*COS(('OddsRatio_working_3-way'!Y228)/3)</f>
        <v>0.53103115263381395</v>
      </c>
      <c r="AG228" s="11">
        <f>-'OddsRatio_working_3-way'!U228/(3*'OddsRatio_working_3-way'!X228^(1/3))*COS(('OddsRatio_working_3-way'!Y228+2*PI())/3)</f>
        <v>-0.29599928154963018</v>
      </c>
      <c r="AH228" s="11">
        <f>-'OddsRatio_working_3-way'!U228/(3*'OddsRatio_working_3-way'!X228^(1/3))*COS(('OddsRatio_working_3-way'!Y228+4*PI())/3)</f>
        <v>-0.23503187108418394</v>
      </c>
      <c r="AI228" s="11">
        <f>'OddsRatio_working_3-way'!U228/(3*'OddsRatio_working_3-way'!X228^(1/3))*SIN(('OddsRatio_working_3-way'!Y228)/3)</f>
        <v>-3.5199550844019947E-2</v>
      </c>
      <c r="AJ228" s="11">
        <f>'OddsRatio_working_3-way'!U228/(3*'OddsRatio_working_3-way'!X228^(1/3))*SIN(('OddsRatio_working_3-way'!Y228+2*PI())/3)</f>
        <v>-0.44228669295980472</v>
      </c>
      <c r="AK228" s="11">
        <f>'OddsRatio_working_3-way'!U228/(3*'OddsRatio_working_3-way'!X228^(1/3))*SIN(('OddsRatio_working_3-way'!Y228+4*PI())/3)</f>
        <v>0.47748624380382454</v>
      </c>
      <c r="AL228" s="11">
        <f>'OddsRatio_working_3-way'!Z228+'OddsRatio_working_3-way'!AF228</f>
        <v>1.0620623052676277</v>
      </c>
      <c r="AM228" s="11">
        <f>'OddsRatio_working_3-way'!AA228+'OddsRatio_working_3-way'!AG228</f>
        <v>-0.59199856309926036</v>
      </c>
      <c r="AN228" s="11">
        <f>'OddsRatio_working_3-way'!AB228+'OddsRatio_working_3-way'!AH228</f>
        <v>-0.47006374216836788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1.0620623052676277</v>
      </c>
      <c r="AS228" s="11">
        <f>IF(('OddsRatio_working_3-way'!X228=0),IF(Q228&gt;0,-Q228^(1/3),(-Q228)^(1/3)),'OddsRatio_working_3-way'!AM228-'OddsRatio_working_3-way'!R228/3)</f>
        <v>-0.59199856309926036</v>
      </c>
      <c r="AT228" s="11">
        <f>IF(('OddsRatio_working_3-way'!X228=0),IF(Q228&gt;0,-Q228^(1/3),(-Q228)^(1/3)),'OddsRatio_working_3-way'!AN228-'OddsRatio_working_3-way'!R228/3)</f>
        <v>-0.47006374216836788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1.79</v>
      </c>
      <c r="B229" s="4">
        <f>IF('True_Odds_Calculator_3-way'!B230="","",'True_Odds_Calculator_3-way'!B230)</f>
        <v>3.45</v>
      </c>
      <c r="C229" s="4">
        <f>IF('True_Odds_Calculator_3-way'!C230="","",'True_Odds_Calculator_3-way'!C230)</f>
        <v>5.2</v>
      </c>
      <c r="D229" s="9">
        <f t="shared" si="41"/>
        <v>0.5418912213104905</v>
      </c>
      <c r="E229" s="9">
        <f t="shared" si="42"/>
        <v>0.27610767561191141</v>
      </c>
      <c r="F229" s="9">
        <f t="shared" si="43"/>
        <v>0.18200110307759812</v>
      </c>
      <c r="G229" s="9">
        <f t="shared" si="44"/>
        <v>1.0701124269633833</v>
      </c>
      <c r="H229" s="9">
        <f t="shared" si="45"/>
        <v>1.8453888173010728</v>
      </c>
      <c r="I229" s="9">
        <f t="shared" si="46"/>
        <v>3.6217754460602891</v>
      </c>
      <c r="J229" s="9">
        <f t="shared" si="47"/>
        <v>5.4944721932462093</v>
      </c>
      <c r="K229" s="11">
        <f t="shared" si="48"/>
        <v>0.55865921787709494</v>
      </c>
      <c r="L229" s="11">
        <f t="shared" si="49"/>
        <v>0.28985507246376813</v>
      </c>
      <c r="M229" s="11">
        <f t="shared" si="50"/>
        <v>0.19230769230769229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-0.25314362586648231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0.23168475925337717</v>
      </c>
      <c r="Q229" s="11">
        <f>2*'OddsRatio_working_3-way'!K229*'OddsRatio_working_3-way'!L229*'OddsRatio_working_3-way'!M229</f>
        <v>6.2280849261660526E-2</v>
      </c>
      <c r="R229" s="11">
        <f t="shared" si="51"/>
        <v>0</v>
      </c>
      <c r="S229" s="11">
        <f t="shared" si="52"/>
        <v>-0.91523046831752586</v>
      </c>
      <c r="T229" s="11">
        <f t="shared" si="53"/>
        <v>-0.24602969578428113</v>
      </c>
      <c r="U229" s="11">
        <f>'OddsRatio_working_3-way'!S229-'OddsRatio_working_3-way'!R229^2/3</f>
        <v>-0.91523046831752586</v>
      </c>
      <c r="V229" s="11">
        <f>'OddsRatio_working_3-way'!S229*'OddsRatio_working_3-way'!R229/3-2*'OddsRatio_working_3-way'!R229^3/27-'OddsRatio_working_3-way'!T229</f>
        <v>0.24602969578428113</v>
      </c>
      <c r="W229" s="11">
        <f>'OddsRatio_working_3-way'!V229^2+4*'OddsRatio_working_3-way'!U229^3/27</f>
        <v>-5.3045667655421458E-2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0.16850539966357708</v>
      </c>
      <c r="Y229" s="11">
        <f>IF('OddsRatio_working_3-way'!W229&gt;=0,IF('OddsRatio_working_3-way'!V229+SQRT('OddsRatio_working_3-way'!W229)&gt;0,0,PI()),ACOS('OddsRatio_working_3-way'!V229/(2*'OddsRatio_working_3-way'!X229)))</f>
        <v>0.75242309041345079</v>
      </c>
      <c r="Z229" s="11">
        <f>'OddsRatio_working_3-way'!X229^(1/3)*COS('OddsRatio_working_3-way'!Y229/3)</f>
        <v>0.53505621348169174</v>
      </c>
      <c r="AA229" s="11">
        <f>'OddsRatio_working_3-way'!X229^(1/3)*COS(('OddsRatio_working_3-way'!Y229+2*PI())/3)</f>
        <v>-0.38624522172582715</v>
      </c>
      <c r="AB229" s="11">
        <f>'OddsRatio_working_3-way'!X229^(1/3)*COS(('OddsRatio_working_3-way'!Y229+4*PI())/3)</f>
        <v>-0.1488109917558644</v>
      </c>
      <c r="AC229" s="11">
        <f>'OddsRatio_working_3-way'!X229^(1/3)*SIN('OddsRatio_working_3-way'!Y229/3)</f>
        <v>0.13708271658798943</v>
      </c>
      <c r="AD229" s="11">
        <f>'OddsRatio_working_3-way'!X229^(1/3)*SIN(('OddsRatio_working_3-way'!Y229+2*PI())/3)</f>
        <v>0.39483091503386014</v>
      </c>
      <c r="AE229" s="11">
        <f>'OddsRatio_working_3-way'!X229^(1/3)*SIN(('OddsRatio_working_3-way'!Y229+4*PI())/3)</f>
        <v>-0.53191363162184957</v>
      </c>
      <c r="AF229" s="11">
        <f>-'OddsRatio_working_3-way'!U229/(3*'OddsRatio_working_3-way'!X229^(1/3))*COS(('OddsRatio_working_3-way'!Y229)/3)</f>
        <v>0.53505621348169163</v>
      </c>
      <c r="AG229" s="11">
        <f>-'OddsRatio_working_3-way'!U229/(3*'OddsRatio_working_3-way'!X229^(1/3))*COS(('OddsRatio_working_3-way'!Y229+2*PI())/3)</f>
        <v>-0.38624522172582709</v>
      </c>
      <c r="AH229" s="11">
        <f>-'OddsRatio_working_3-way'!U229/(3*'OddsRatio_working_3-way'!X229^(1/3))*COS(('OddsRatio_working_3-way'!Y229+4*PI())/3)</f>
        <v>-0.14881099175586437</v>
      </c>
      <c r="AI229" s="11">
        <f>'OddsRatio_working_3-way'!U229/(3*'OddsRatio_working_3-way'!X229^(1/3))*SIN(('OddsRatio_working_3-way'!Y229)/3)</f>
        <v>-0.1370827165879894</v>
      </c>
      <c r="AJ229" s="11">
        <f>'OddsRatio_working_3-way'!U229/(3*'OddsRatio_working_3-way'!X229^(1/3))*SIN(('OddsRatio_working_3-way'!Y229+2*PI())/3)</f>
        <v>-0.39483091503386003</v>
      </c>
      <c r="AK229" s="11">
        <f>'OddsRatio_working_3-way'!U229/(3*'OddsRatio_working_3-way'!X229^(1/3))*SIN(('OddsRatio_working_3-way'!Y229+4*PI())/3)</f>
        <v>0.53191363162184957</v>
      </c>
      <c r="AL229" s="11">
        <f>'OddsRatio_working_3-way'!Z229+'OddsRatio_working_3-way'!AF229</f>
        <v>1.0701124269633833</v>
      </c>
      <c r="AM229" s="11">
        <f>'OddsRatio_working_3-way'!AA229+'OddsRatio_working_3-way'!AG229</f>
        <v>-0.77249044345165419</v>
      </c>
      <c r="AN229" s="11">
        <f>'OddsRatio_working_3-way'!AB229+'OddsRatio_working_3-way'!AH229</f>
        <v>-0.29762198351172875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1.0701124269633833</v>
      </c>
      <c r="AS229" s="11">
        <f>IF(('OddsRatio_working_3-way'!X229=0),IF(Q229&gt;0,-Q229^(1/3),(-Q229)^(1/3)),'OddsRatio_working_3-way'!AM229-'OddsRatio_working_3-way'!R229/3)</f>
        <v>-0.77249044345165419</v>
      </c>
      <c r="AT229" s="11">
        <f>IF(('OddsRatio_working_3-way'!X229=0),IF(Q229&gt;0,-Q229^(1/3),(-Q229)^(1/3)),'OddsRatio_working_3-way'!AN229-'OddsRatio_working_3-way'!R229/3)</f>
        <v>-0.29762198351172875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2.85</v>
      </c>
      <c r="B230" s="4">
        <f>IF('True_Odds_Calculator_3-way'!B231="","",'True_Odds_Calculator_3-way'!B231)</f>
        <v>2.79</v>
      </c>
      <c r="C230" s="4">
        <f>IF('True_Odds_Calculator_3-way'!C231="","",'True_Odds_Calculator_3-way'!C231)</f>
        <v>3.02</v>
      </c>
      <c r="D230" s="9">
        <f t="shared" si="41"/>
        <v>0.33731765054426116</v>
      </c>
      <c r="E230" s="9">
        <f t="shared" si="42"/>
        <v>0.34472665385993406</v>
      </c>
      <c r="F230" s="9">
        <f t="shared" si="43"/>
        <v>0.31795569559580472</v>
      </c>
      <c r="G230" s="9">
        <f t="shared" si="44"/>
        <v>1.0619268656813983</v>
      </c>
      <c r="H230" s="9">
        <f t="shared" si="45"/>
        <v>2.9645647015105867</v>
      </c>
      <c r="I230" s="9">
        <f t="shared" si="46"/>
        <v>2.9008490895697032</v>
      </c>
      <c r="J230" s="9">
        <f t="shared" si="47"/>
        <v>3.1450922686764242</v>
      </c>
      <c r="K230" s="11">
        <f t="shared" si="48"/>
        <v>0.35087719298245612</v>
      </c>
      <c r="L230" s="11">
        <f t="shared" si="49"/>
        <v>0.35842293906810035</v>
      </c>
      <c r="M230" s="11">
        <f t="shared" si="50"/>
        <v>0.33112582781456956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-0.27856087797171014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0.23570045720058652</v>
      </c>
      <c r="Q230" s="11">
        <f>2*'OddsRatio_working_3-way'!K230*'OddsRatio_working_3-way'!L230*'OddsRatio_working_3-way'!M230</f>
        <v>8.3286380636249643E-2</v>
      </c>
      <c r="R230" s="11">
        <f t="shared" si="51"/>
        <v>0</v>
      </c>
      <c r="S230" s="11">
        <f t="shared" si="52"/>
        <v>-0.84613625185559471</v>
      </c>
      <c r="T230" s="11">
        <f t="shared" si="53"/>
        <v>-0.29898807486063417</v>
      </c>
      <c r="U230" s="11">
        <f>'OddsRatio_working_3-way'!S230-'OddsRatio_working_3-way'!R230^2/3</f>
        <v>-0.84613625185559471</v>
      </c>
      <c r="V230" s="11">
        <f>'OddsRatio_working_3-way'!S230*'OddsRatio_working_3-way'!R230/3-2*'OddsRatio_working_3-way'!R230^3/27-'OddsRatio_working_3-way'!T230</f>
        <v>0.29898807486063417</v>
      </c>
      <c r="W230" s="11">
        <f>'OddsRatio_working_3-way'!V230^2+4*'OddsRatio_working_3-way'!U230^3/27</f>
        <v>-3.5255124204143506E-4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0.14978853440009152</v>
      </c>
      <c r="Y230" s="11">
        <f>IF('OddsRatio_working_3-way'!W230&gt;=0,IF('OddsRatio_working_3-way'!V230+SQRT('OddsRatio_working_3-way'!W230)&gt;0,0,PI()),ACOS('OddsRatio_working_3-way'!V230/(2*'OddsRatio_working_3-way'!X230)))</f>
        <v>6.2717293418306008E-2</v>
      </c>
      <c r="Z230" s="11">
        <f>'OddsRatio_working_3-way'!X230^(1/3)*COS('OddsRatio_working_3-way'!Y230/3)</f>
        <v>0.53096343284069913</v>
      </c>
      <c r="AA230" s="11">
        <f>'OddsRatio_working_3-way'!X230^(1/3)*COS(('OddsRatio_working_3-way'!Y230+2*PI())/3)</f>
        <v>-0.27509616926042246</v>
      </c>
      <c r="AB230" s="11">
        <f>'OddsRatio_working_3-way'!X230^(1/3)*COS(('OddsRatio_working_3-way'!Y230+4*PI())/3)</f>
        <v>-0.25586726358027667</v>
      </c>
      <c r="AC230" s="11">
        <f>'OddsRatio_working_3-way'!X230^(1/3)*SIN('OddsRatio_working_3-way'!Y230/3)</f>
        <v>1.1101813870654346E-2</v>
      </c>
      <c r="AD230" s="11">
        <f>'OddsRatio_working_3-way'!X230^(1/3)*SIN(('OddsRatio_working_3-way'!Y230+2*PI())/3)</f>
        <v>0.45427691438531098</v>
      </c>
      <c r="AE230" s="11">
        <f>'OddsRatio_working_3-way'!X230^(1/3)*SIN(('OddsRatio_working_3-way'!Y230+4*PI())/3)</f>
        <v>-0.4653787282559651</v>
      </c>
      <c r="AF230" s="11">
        <f>-'OddsRatio_working_3-way'!U230/(3*'OddsRatio_working_3-way'!X230^(1/3))*COS(('OddsRatio_working_3-way'!Y230)/3)</f>
        <v>0.53096343284069913</v>
      </c>
      <c r="AG230" s="11">
        <f>-'OddsRatio_working_3-way'!U230/(3*'OddsRatio_working_3-way'!X230^(1/3))*COS(('OddsRatio_working_3-way'!Y230+2*PI())/3)</f>
        <v>-0.27509616926042246</v>
      </c>
      <c r="AH230" s="11">
        <f>-'OddsRatio_working_3-way'!U230/(3*'OddsRatio_working_3-way'!X230^(1/3))*COS(('OddsRatio_working_3-way'!Y230+4*PI())/3)</f>
        <v>-0.25586726358027667</v>
      </c>
      <c r="AI230" s="11">
        <f>'OddsRatio_working_3-way'!U230/(3*'OddsRatio_working_3-way'!X230^(1/3))*SIN(('OddsRatio_working_3-way'!Y230)/3)</f>
        <v>-1.1101813870654346E-2</v>
      </c>
      <c r="AJ230" s="11">
        <f>'OddsRatio_working_3-way'!U230/(3*'OddsRatio_working_3-way'!X230^(1/3))*SIN(('OddsRatio_working_3-way'!Y230+2*PI())/3)</f>
        <v>-0.45427691438531098</v>
      </c>
      <c r="AK230" s="11">
        <f>'OddsRatio_working_3-way'!U230/(3*'OddsRatio_working_3-way'!X230^(1/3))*SIN(('OddsRatio_working_3-way'!Y230+4*PI())/3)</f>
        <v>0.4653787282559651</v>
      </c>
      <c r="AL230" s="11">
        <f>'OddsRatio_working_3-way'!Z230+'OddsRatio_working_3-way'!AF230</f>
        <v>1.0619268656813983</v>
      </c>
      <c r="AM230" s="11">
        <f>'OddsRatio_working_3-way'!AA230+'OddsRatio_working_3-way'!AG230</f>
        <v>-0.55019233852084493</v>
      </c>
      <c r="AN230" s="11">
        <f>'OddsRatio_working_3-way'!AB230+'OddsRatio_working_3-way'!AH230</f>
        <v>-0.51173452716055334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1.0619268656813983</v>
      </c>
      <c r="AS230" s="11">
        <f>IF(('OddsRatio_working_3-way'!X230=0),IF(Q230&gt;0,-Q230^(1/3),(-Q230)^(1/3)),'OddsRatio_working_3-way'!AM230-'OddsRatio_working_3-way'!R230/3)</f>
        <v>-0.55019233852084493</v>
      </c>
      <c r="AT230" s="11">
        <f>IF(('OddsRatio_working_3-way'!X230=0),IF(Q230&gt;0,-Q230^(1/3),(-Q230)^(1/3)),'OddsRatio_working_3-way'!AN230-'OddsRatio_working_3-way'!R230/3)</f>
        <v>-0.51173452716055334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2.39</v>
      </c>
      <c r="B231" s="4">
        <f>IF('True_Odds_Calculator_3-way'!B232="","",'True_Odds_Calculator_3-way'!B232)</f>
        <v>3.06</v>
      </c>
      <c r="C231" s="4">
        <f>IF('True_Odds_Calculator_3-way'!C232="","",'True_Odds_Calculator_3-way'!C232)</f>
        <v>3.39</v>
      </c>
      <c r="D231" s="9">
        <f t="shared" si="41"/>
        <v>0.40378102712676917</v>
      </c>
      <c r="E231" s="9">
        <f t="shared" si="42"/>
        <v>0.31364407283876689</v>
      </c>
      <c r="F231" s="9">
        <f t="shared" si="43"/>
        <v>0.28257490003446406</v>
      </c>
      <c r="G231" s="9">
        <f t="shared" si="44"/>
        <v>1.0622948678660258</v>
      </c>
      <c r="H231" s="9">
        <f t="shared" si="45"/>
        <v>2.476589866333776</v>
      </c>
      <c r="I231" s="9">
        <f t="shared" si="46"/>
        <v>3.1883274278040128</v>
      </c>
      <c r="J231" s="9">
        <f t="shared" si="47"/>
        <v>3.5388847341998022</v>
      </c>
      <c r="K231" s="11">
        <f t="shared" si="48"/>
        <v>0.41841004184100417</v>
      </c>
      <c r="L231" s="11">
        <f t="shared" si="49"/>
        <v>0.32679738562091504</v>
      </c>
      <c r="M231" s="11">
        <f t="shared" si="50"/>
        <v>0.29498525073746312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-0.27603293037962495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0.2355558104721176</v>
      </c>
      <c r="Q231" s="11">
        <f>2*'OddsRatio_working_3-way'!K231*'OddsRatio_working_3-way'!L231*'OddsRatio_working_3-way'!M231</f>
        <v>8.0669798106889581E-2</v>
      </c>
      <c r="R231" s="11">
        <f t="shared" si="51"/>
        <v>0</v>
      </c>
      <c r="S231" s="11">
        <f t="shared" si="52"/>
        <v>-0.85336126435407678</v>
      </c>
      <c r="T231" s="11">
        <f t="shared" si="53"/>
        <v>-0.29224700834043721</v>
      </c>
      <c r="U231" s="11">
        <f>'OddsRatio_working_3-way'!S231-'OddsRatio_working_3-way'!R231^2/3</f>
        <v>-0.85336126435407678</v>
      </c>
      <c r="V231" s="11">
        <f>'OddsRatio_working_3-way'!S231*'OddsRatio_working_3-way'!R231/3-2*'OddsRatio_working_3-way'!R231^3/27-'OddsRatio_working_3-way'!T231</f>
        <v>0.29224700834043721</v>
      </c>
      <c r="W231" s="11">
        <f>'OddsRatio_working_3-way'!V231^2+4*'OddsRatio_working_3-way'!U231^3/27</f>
        <v>-6.6567807254575423E-3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0.15171115203685021</v>
      </c>
      <c r="Y231" s="11">
        <f>IF('OddsRatio_working_3-way'!W231&gt;=0,IF('OddsRatio_working_3-way'!V231+SQRT('OddsRatio_working_3-way'!W231)&gt;0,0,PI()),ACOS('OddsRatio_working_3-way'!V231/(2*'OddsRatio_working_3-way'!X231)))</f>
        <v>0.27224681300772136</v>
      </c>
      <c r="Z231" s="11">
        <f>'OddsRatio_working_3-way'!X231^(1/3)*COS('OddsRatio_working_3-way'!Y231/3)</f>
        <v>0.53114743393301289</v>
      </c>
      <c r="AA231" s="11">
        <f>'OddsRatio_working_3-way'!X231^(1/3)*COS(('OddsRatio_working_3-way'!Y231+2*PI())/3)</f>
        <v>-0.30743203344365316</v>
      </c>
      <c r="AB231" s="11">
        <f>'OddsRatio_working_3-way'!X231^(1/3)*COS(('OddsRatio_working_3-way'!Y231+4*PI())/3)</f>
        <v>-0.22371540048935981</v>
      </c>
      <c r="AC231" s="11">
        <f>'OddsRatio_working_3-way'!X231^(1/3)*SIN('OddsRatio_working_3-way'!Y231/3)</f>
        <v>4.8333820571810529E-2</v>
      </c>
      <c r="AD231" s="11">
        <f>'OddsRatio_working_3-way'!X231^(1/3)*SIN(('OddsRatio_working_3-way'!Y231+2*PI())/3)</f>
        <v>0.43582026065500068</v>
      </c>
      <c r="AE231" s="11">
        <f>'OddsRatio_working_3-way'!X231^(1/3)*SIN(('OddsRatio_working_3-way'!Y231+4*PI())/3)</f>
        <v>-0.48415408122681108</v>
      </c>
      <c r="AF231" s="11">
        <f>-'OddsRatio_working_3-way'!U231/(3*'OddsRatio_working_3-way'!X231^(1/3))*COS(('OddsRatio_working_3-way'!Y231)/3)</f>
        <v>0.53114743393301278</v>
      </c>
      <c r="AG231" s="11">
        <f>-'OddsRatio_working_3-way'!U231/(3*'OddsRatio_working_3-way'!X231^(1/3))*COS(('OddsRatio_working_3-way'!Y231+2*PI())/3)</f>
        <v>-0.30743203344365311</v>
      </c>
      <c r="AH231" s="11">
        <f>-'OddsRatio_working_3-way'!U231/(3*'OddsRatio_working_3-way'!X231^(1/3))*COS(('OddsRatio_working_3-way'!Y231+4*PI())/3)</f>
        <v>-0.22371540048935978</v>
      </c>
      <c r="AI231" s="11">
        <f>'OddsRatio_working_3-way'!U231/(3*'OddsRatio_working_3-way'!X231^(1/3))*SIN(('OddsRatio_working_3-way'!Y231)/3)</f>
        <v>-4.8333820571810522E-2</v>
      </c>
      <c r="AJ231" s="11">
        <f>'OddsRatio_working_3-way'!U231/(3*'OddsRatio_working_3-way'!X231^(1/3))*SIN(('OddsRatio_working_3-way'!Y231+2*PI())/3)</f>
        <v>-0.43582026065500062</v>
      </c>
      <c r="AK231" s="11">
        <f>'OddsRatio_working_3-way'!U231/(3*'OddsRatio_working_3-way'!X231^(1/3))*SIN(('OddsRatio_working_3-way'!Y231+4*PI())/3)</f>
        <v>0.48415408122681103</v>
      </c>
      <c r="AL231" s="11">
        <f>'OddsRatio_working_3-way'!Z231+'OddsRatio_working_3-way'!AF231</f>
        <v>1.0622948678660258</v>
      </c>
      <c r="AM231" s="11">
        <f>'OddsRatio_working_3-way'!AA231+'OddsRatio_working_3-way'!AG231</f>
        <v>-0.61486406688730622</v>
      </c>
      <c r="AN231" s="11">
        <f>'OddsRatio_working_3-way'!AB231+'OddsRatio_working_3-way'!AH231</f>
        <v>-0.44743080097871957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1.0622948678660258</v>
      </c>
      <c r="AS231" s="11">
        <f>IF(('OddsRatio_working_3-way'!X231=0),IF(Q231&gt;0,-Q231^(1/3),(-Q231)^(1/3)),'OddsRatio_working_3-way'!AM231-'OddsRatio_working_3-way'!R231/3)</f>
        <v>-0.61486406688730622</v>
      </c>
      <c r="AT231" s="11">
        <f>IF(('OddsRatio_working_3-way'!X231=0),IF(Q231&gt;0,-Q231^(1/3),(-Q231)^(1/3)),'OddsRatio_working_3-way'!AN231-'OddsRatio_working_3-way'!R231/3)</f>
        <v>-0.44743080097871957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2.95</v>
      </c>
      <c r="B232" s="4">
        <f>IF('True_Odds_Calculator_3-way'!B233="","",'True_Odds_Calculator_3-way'!B233)</f>
        <v>3</v>
      </c>
      <c r="C232" s="4">
        <f>IF('True_Odds_Calculator_3-way'!C233="","",'True_Odds_Calculator_3-way'!C233)</f>
        <v>2.72</v>
      </c>
      <c r="D232" s="9">
        <f t="shared" si="41"/>
        <v>0.32579679814512802</v>
      </c>
      <c r="E232" s="9">
        <f t="shared" si="42"/>
        <v>0.32026037329631746</v>
      </c>
      <c r="F232" s="9">
        <f t="shared" si="43"/>
        <v>0.35394282855855463</v>
      </c>
      <c r="G232" s="9">
        <f t="shared" si="44"/>
        <v>1.0612296796312681</v>
      </c>
      <c r="H232" s="9">
        <f t="shared" si="45"/>
        <v>3.069397875280973</v>
      </c>
      <c r="I232" s="9">
        <f t="shared" si="46"/>
        <v>3.1224593592625358</v>
      </c>
      <c r="J232" s="9">
        <f t="shared" si="47"/>
        <v>2.8253150489657815</v>
      </c>
      <c r="K232" s="11">
        <f t="shared" si="48"/>
        <v>0.33898305084745761</v>
      </c>
      <c r="L232" s="11">
        <f t="shared" si="49"/>
        <v>0.33333333333333331</v>
      </c>
      <c r="M232" s="11">
        <f t="shared" si="50"/>
        <v>0.36764705882352938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-0.27866400797607183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0.23554336989032895</v>
      </c>
      <c r="Q232" s="11">
        <f>2*'OddsRatio_working_3-way'!K232*'OddsRatio_working_3-way'!L232*'OddsRatio_working_3-way'!M232</f>
        <v>8.3084081090063128E-2</v>
      </c>
      <c r="R232" s="11">
        <f t="shared" si="51"/>
        <v>0</v>
      </c>
      <c r="S232" s="11">
        <f t="shared" si="52"/>
        <v>-0.84525939177101939</v>
      </c>
      <c r="T232" s="11">
        <f t="shared" si="53"/>
        <v>-0.2981514609421585</v>
      </c>
      <c r="U232" s="11">
        <f>'OddsRatio_working_3-way'!S232-'OddsRatio_working_3-way'!R232^2/3</f>
        <v>-0.84525939177101939</v>
      </c>
      <c r="V232" s="11">
        <f>'OddsRatio_working_3-way'!S232*'OddsRatio_working_3-way'!R232/3-2*'OddsRatio_working_3-way'!R232^3/27-'OddsRatio_working_3-way'!T232</f>
        <v>0.2981514609421585</v>
      </c>
      <c r="W232" s="11">
        <f>'OddsRatio_working_3-way'!V232^2+4*'OddsRatio_working_3-way'!U232^3/27</f>
        <v>-5.733999988757621E-4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0.149555753534275</v>
      </c>
      <c r="Y232" s="11">
        <f>IF('OddsRatio_working_3-way'!W232&gt;=0,IF('OddsRatio_working_3-way'!V232+SQRT('OddsRatio_working_3-way'!W232)&gt;0,0,PI()),ACOS('OddsRatio_working_3-way'!V232/(2*'OddsRatio_working_3-way'!X232)))</f>
        <v>8.014209977083242E-2</v>
      </c>
      <c r="Z232" s="11">
        <f>'OddsRatio_working_3-way'!X232^(1/3)*COS('OddsRatio_working_3-way'!Y232/3)</f>
        <v>0.53061483981563418</v>
      </c>
      <c r="AA232" s="11">
        <f>'OddsRatio_working_3-way'!X232^(1/3)*COS(('OddsRatio_working_3-way'!Y232+2*PI())/3)</f>
        <v>-0.27758613190568449</v>
      </c>
      <c r="AB232" s="11">
        <f>'OddsRatio_working_3-way'!X232^(1/3)*COS(('OddsRatio_working_3-way'!Y232+4*PI())/3)</f>
        <v>-0.25302870790994969</v>
      </c>
      <c r="AC232" s="11">
        <f>'OddsRatio_working_3-way'!X232^(1/3)*SIN('OddsRatio_working_3-way'!Y232/3)</f>
        <v>1.4178235354541522E-2</v>
      </c>
      <c r="AD232" s="11">
        <f>'OddsRatio_working_3-way'!X232^(1/3)*SIN(('OddsRatio_working_3-way'!Y232+2*PI())/3)</f>
        <v>0.4524368132280791</v>
      </c>
      <c r="AE232" s="11">
        <f>'OddsRatio_working_3-way'!X232^(1/3)*SIN(('OddsRatio_working_3-way'!Y232+4*PI())/3)</f>
        <v>-0.46661504858262037</v>
      </c>
      <c r="AF232" s="11">
        <f>-'OddsRatio_working_3-way'!U232/(3*'OddsRatio_working_3-way'!X232^(1/3))*COS(('OddsRatio_working_3-way'!Y232)/3)</f>
        <v>0.53061483981563407</v>
      </c>
      <c r="AG232" s="11">
        <f>-'OddsRatio_working_3-way'!U232/(3*'OddsRatio_working_3-way'!X232^(1/3))*COS(('OddsRatio_working_3-way'!Y232+2*PI())/3)</f>
        <v>-0.27758613190568443</v>
      </c>
      <c r="AH232" s="11">
        <f>-'OddsRatio_working_3-way'!U232/(3*'OddsRatio_working_3-way'!X232^(1/3))*COS(('OddsRatio_working_3-way'!Y232+4*PI())/3)</f>
        <v>-0.25302870790994964</v>
      </c>
      <c r="AI232" s="11">
        <f>'OddsRatio_working_3-way'!U232/(3*'OddsRatio_working_3-way'!X232^(1/3))*SIN(('OddsRatio_working_3-way'!Y232)/3)</f>
        <v>-1.417823535454152E-2</v>
      </c>
      <c r="AJ232" s="11">
        <f>'OddsRatio_working_3-way'!U232/(3*'OddsRatio_working_3-way'!X232^(1/3))*SIN(('OddsRatio_working_3-way'!Y232+2*PI())/3)</f>
        <v>-0.45243681322807899</v>
      </c>
      <c r="AK232" s="11">
        <f>'OddsRatio_working_3-way'!U232/(3*'OddsRatio_working_3-way'!X232^(1/3))*SIN(('OddsRatio_working_3-way'!Y232+4*PI())/3)</f>
        <v>0.46661504858262026</v>
      </c>
      <c r="AL232" s="11">
        <f>'OddsRatio_working_3-way'!Z232+'OddsRatio_working_3-way'!AF232</f>
        <v>1.0612296796312681</v>
      </c>
      <c r="AM232" s="11">
        <f>'OddsRatio_working_3-way'!AA232+'OddsRatio_working_3-way'!AG232</f>
        <v>-0.55517226381136897</v>
      </c>
      <c r="AN232" s="11">
        <f>'OddsRatio_working_3-way'!AB232+'OddsRatio_working_3-way'!AH232</f>
        <v>-0.50605741581989938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1.0612296796312681</v>
      </c>
      <c r="AS232" s="11">
        <f>IF(('OddsRatio_working_3-way'!X232=0),IF(Q232&gt;0,-Q232^(1/3),(-Q232)^(1/3)),'OddsRatio_working_3-way'!AM232-'OddsRatio_working_3-way'!R232/3)</f>
        <v>-0.55517226381136897</v>
      </c>
      <c r="AT232" s="11">
        <f>IF(('OddsRatio_working_3-way'!X232=0),IF(Q232&gt;0,-Q232^(1/3),(-Q232)^(1/3)),'OddsRatio_working_3-way'!AN232-'OddsRatio_working_3-way'!R232/3)</f>
        <v>-0.50605741581989938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2.59</v>
      </c>
      <c r="B233" s="4">
        <f>IF('True_Odds_Calculator_3-way'!B234="","",'True_Odds_Calculator_3-way'!B234)</f>
        <v>2.91</v>
      </c>
      <c r="C233" s="4">
        <f>IF('True_Odds_Calculator_3-way'!C234="","",'True_Odds_Calculator_3-way'!C234)</f>
        <v>3.23</v>
      </c>
      <c r="D233" s="9">
        <f t="shared" si="41"/>
        <v>0.37228224413853356</v>
      </c>
      <c r="E233" s="9">
        <f t="shared" si="42"/>
        <v>0.3305258747584085</v>
      </c>
      <c r="F233" s="9">
        <f t="shared" si="43"/>
        <v>0.29719188110305811</v>
      </c>
      <c r="G233" s="9">
        <f t="shared" si="44"/>
        <v>1.0604616460714051</v>
      </c>
      <c r="H233" s="9">
        <f t="shared" si="45"/>
        <v>2.6861340172535337</v>
      </c>
      <c r="I233" s="9">
        <f t="shared" si="46"/>
        <v>3.0254817439963837</v>
      </c>
      <c r="J233" s="9">
        <f t="shared" si="47"/>
        <v>3.3648294707392328</v>
      </c>
      <c r="K233" s="11">
        <f t="shared" si="48"/>
        <v>0.38610038610038611</v>
      </c>
      <c r="L233" s="11">
        <f t="shared" si="49"/>
        <v>0.3436426116838488</v>
      </c>
      <c r="M233" s="11">
        <f t="shared" si="50"/>
        <v>0.30959752321981426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-0.27818908062117664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0.23537446537031612</v>
      </c>
      <c r="Q233" s="11">
        <f>2*'OddsRatio_working_3-way'!K233*'OddsRatio_working_3-way'!L233*'OddsRatio_working_3-way'!M233</f>
        <v>8.2155136254909639E-2</v>
      </c>
      <c r="R233" s="11">
        <f t="shared" si="51"/>
        <v>0</v>
      </c>
      <c r="S233" s="11">
        <f t="shared" si="52"/>
        <v>-0.84609527032743881</v>
      </c>
      <c r="T233" s="11">
        <f t="shared" si="53"/>
        <v>-0.29532121128357375</v>
      </c>
      <c r="U233" s="11">
        <f>'OddsRatio_working_3-way'!S233-'OddsRatio_working_3-way'!R233^2/3</f>
        <v>-0.84609527032743881</v>
      </c>
      <c r="V233" s="11">
        <f>'OddsRatio_working_3-way'!S233*'OddsRatio_working_3-way'!R233/3-2*'OddsRatio_working_3-way'!R233^3/27-'OddsRatio_working_3-way'!T233</f>
        <v>0.29532121128357375</v>
      </c>
      <c r="W233" s="11">
        <f>'OddsRatio_working_3-way'!V233^2+4*'OddsRatio_working_3-way'!U233^3/27</f>
        <v>-2.5187626889475317E-3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0.14977765230746604</v>
      </c>
      <c r="Y233" s="11">
        <f>IF('OddsRatio_working_3-way'!W233&gt;=0,IF('OddsRatio_working_3-way'!V233+SQRT('OddsRatio_working_3-way'!W233)&gt;0,0,PI()),ACOS('OddsRatio_working_3-way'!V233/(2*'OddsRatio_working_3-way'!X233)))</f>
        <v>0.16833312381369536</v>
      </c>
      <c r="Z233" s="11">
        <f>'OddsRatio_working_3-way'!X233^(1/3)*COS('OddsRatio_working_3-way'!Y233/3)</f>
        <v>0.53023082303570257</v>
      </c>
      <c r="AA233" s="11">
        <f>'OddsRatio_working_3-way'!X233^(1/3)*COS(('OddsRatio_working_3-way'!Y233+2*PI())/3)</f>
        <v>-0.29090830412455199</v>
      </c>
      <c r="AB233" s="11">
        <f>'OddsRatio_working_3-way'!X233^(1/3)*COS(('OddsRatio_working_3-way'!Y233+4*PI())/3)</f>
        <v>-0.23932251891115067</v>
      </c>
      <c r="AC233" s="11">
        <f>'OddsRatio_working_3-way'!X233^(1/3)*SIN('OddsRatio_working_3-way'!Y233/3)</f>
        <v>2.9783066979315438E-2</v>
      </c>
      <c r="AD233" s="11">
        <f>'OddsRatio_working_3-way'!X233^(1/3)*SIN(('OddsRatio_working_3-way'!Y233+2*PI())/3)</f>
        <v>0.44430182912879179</v>
      </c>
      <c r="AE233" s="11">
        <f>'OddsRatio_working_3-way'!X233^(1/3)*SIN(('OddsRatio_working_3-way'!Y233+4*PI())/3)</f>
        <v>-0.47408489610810728</v>
      </c>
      <c r="AF233" s="11">
        <f>-'OddsRatio_working_3-way'!U233/(3*'OddsRatio_working_3-way'!X233^(1/3))*COS(('OddsRatio_working_3-way'!Y233)/3)</f>
        <v>0.53023082303570257</v>
      </c>
      <c r="AG233" s="11">
        <f>-'OddsRatio_working_3-way'!U233/(3*'OddsRatio_working_3-way'!X233^(1/3))*COS(('OddsRatio_working_3-way'!Y233+2*PI())/3)</f>
        <v>-0.29090830412455199</v>
      </c>
      <c r="AH233" s="11">
        <f>-'OddsRatio_working_3-way'!U233/(3*'OddsRatio_working_3-way'!X233^(1/3))*COS(('OddsRatio_working_3-way'!Y233+4*PI())/3)</f>
        <v>-0.23932251891115067</v>
      </c>
      <c r="AI233" s="11">
        <f>'OddsRatio_working_3-way'!U233/(3*'OddsRatio_working_3-way'!X233^(1/3))*SIN(('OddsRatio_working_3-way'!Y233)/3)</f>
        <v>-2.9783066979315438E-2</v>
      </c>
      <c r="AJ233" s="11">
        <f>'OddsRatio_working_3-way'!U233/(3*'OddsRatio_working_3-way'!X233^(1/3))*SIN(('OddsRatio_working_3-way'!Y233+2*PI())/3)</f>
        <v>-0.44430182912879179</v>
      </c>
      <c r="AK233" s="11">
        <f>'OddsRatio_working_3-way'!U233/(3*'OddsRatio_working_3-way'!X233^(1/3))*SIN(('OddsRatio_working_3-way'!Y233+4*PI())/3)</f>
        <v>0.47408489610810728</v>
      </c>
      <c r="AL233" s="11">
        <f>'OddsRatio_working_3-way'!Z233+'OddsRatio_working_3-way'!AF233</f>
        <v>1.0604616460714051</v>
      </c>
      <c r="AM233" s="11">
        <f>'OddsRatio_working_3-way'!AA233+'OddsRatio_working_3-way'!AG233</f>
        <v>-0.58181660824910397</v>
      </c>
      <c r="AN233" s="11">
        <f>'OddsRatio_working_3-way'!AB233+'OddsRatio_working_3-way'!AH233</f>
        <v>-0.47864503782230133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1.0604616460714051</v>
      </c>
      <c r="AS233" s="11">
        <f>IF(('OddsRatio_working_3-way'!X233=0),IF(Q233&gt;0,-Q233^(1/3),(-Q233)^(1/3)),'OddsRatio_working_3-way'!AM233-'OddsRatio_working_3-way'!R233/3)</f>
        <v>-0.58181660824910397</v>
      </c>
      <c r="AT233" s="11">
        <f>IF(('OddsRatio_working_3-way'!X233=0),IF(Q233&gt;0,-Q233^(1/3),(-Q233)^(1/3)),'OddsRatio_working_3-way'!AN233-'OddsRatio_working_3-way'!R233/3)</f>
        <v>-0.47864503782230133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1.34</v>
      </c>
      <c r="B234" s="4">
        <f>IF('True_Odds_Calculator_3-way'!B235="","",'True_Odds_Calculator_3-way'!B235)</f>
        <v>5.5</v>
      </c>
      <c r="C234" s="4">
        <f>IF('True_Odds_Calculator_3-way'!C235="","",'True_Odds_Calculator_3-way'!C235)</f>
        <v>8.8000000000000007</v>
      </c>
      <c r="D234" s="9">
        <f t="shared" si="41"/>
        <v>0.72768565540651131</v>
      </c>
      <c r="E234" s="9">
        <f t="shared" si="42"/>
        <v>0.16798511277885539</v>
      </c>
      <c r="F234" s="9">
        <f t="shared" si="43"/>
        <v>0.10432923181463344</v>
      </c>
      <c r="G234" s="9">
        <f t="shared" si="44"/>
        <v>1.1006463257470698</v>
      </c>
      <c r="H234" s="9">
        <f t="shared" si="45"/>
        <v>1.3742197507540039</v>
      </c>
      <c r="I234" s="9">
        <f t="shared" si="46"/>
        <v>5.9529084658618148</v>
      </c>
      <c r="J234" s="9">
        <f t="shared" si="47"/>
        <v>9.5850413408271447</v>
      </c>
      <c r="K234" s="11">
        <f t="shared" si="48"/>
        <v>0.74626865671641784</v>
      </c>
      <c r="L234" s="11">
        <f t="shared" si="49"/>
        <v>0.18181818181818182</v>
      </c>
      <c r="M234" s="11">
        <f t="shared" si="50"/>
        <v>0.11363636363636363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-0.18400764771185418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0.19489330208461822</v>
      </c>
      <c r="Q234" s="11">
        <f>2*'OddsRatio_working_3-way'!K234*'OddsRatio_working_3-way'!L234*'OddsRatio_working_3-way'!M234</f>
        <v>3.0837547798199083E-2</v>
      </c>
      <c r="R234" s="11">
        <f t="shared" si="51"/>
        <v>0</v>
      </c>
      <c r="S234" s="11">
        <f t="shared" si="52"/>
        <v>-1.0591587062175283</v>
      </c>
      <c r="T234" s="11">
        <f t="shared" si="53"/>
        <v>-0.1675884028825203</v>
      </c>
      <c r="U234" s="11">
        <f>'OddsRatio_working_3-way'!S234-'OddsRatio_working_3-way'!R234^2/3</f>
        <v>-1.0591587062175283</v>
      </c>
      <c r="V234" s="11">
        <f>'OddsRatio_working_3-way'!S234*'OddsRatio_working_3-way'!R234/3-2*'OddsRatio_working_3-way'!R234^3/27-'OddsRatio_working_3-way'!T234</f>
        <v>0.1675884028825203</v>
      </c>
      <c r="W234" s="11">
        <f>'OddsRatio_working_3-way'!V234^2+4*'OddsRatio_working_3-way'!U234^3/27</f>
        <v>-0.1479411519671118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0.20977787344464249</v>
      </c>
      <c r="Y234" s="11">
        <f>IF('OddsRatio_working_3-way'!W234&gt;=0,IF('OddsRatio_working_3-way'!V234+SQRT('OddsRatio_working_3-way'!W234)&gt;0,0,PI()),ACOS('OddsRatio_working_3-way'!V234/(2*'OddsRatio_working_3-way'!X234)))</f>
        <v>1.1598876656289929</v>
      </c>
      <c r="Z234" s="11">
        <f>'OddsRatio_working_3-way'!X234^(1/3)*COS('OddsRatio_working_3-way'!Y234/3)</f>
        <v>0.550323162873535</v>
      </c>
      <c r="AA234" s="11">
        <f>'OddsRatio_working_3-way'!X234^(1/3)*COS(('OddsRatio_working_3-way'!Y234+2*PI())/3)</f>
        <v>-0.46919247809509268</v>
      </c>
      <c r="AB234" s="11">
        <f>'OddsRatio_working_3-way'!X234^(1/3)*COS(('OddsRatio_working_3-way'!Y234+4*PI())/3)</f>
        <v>-8.1130684778442194E-2</v>
      </c>
      <c r="AC234" s="11">
        <f>'OddsRatio_working_3-way'!X234^(1/3)*SIN('OddsRatio_working_3-way'!Y234/3)</f>
        <v>0.22404758083357698</v>
      </c>
      <c r="AD234" s="11">
        <f>'OddsRatio_working_3-way'!X234^(1/3)*SIN(('OddsRatio_working_3-way'!Y234+2*PI())/3)</f>
        <v>0.36457004892269401</v>
      </c>
      <c r="AE234" s="11">
        <f>'OddsRatio_working_3-way'!X234^(1/3)*SIN(('OddsRatio_working_3-way'!Y234+4*PI())/3)</f>
        <v>-0.58861762975627108</v>
      </c>
      <c r="AF234" s="11">
        <f>-'OddsRatio_working_3-way'!U234/(3*'OddsRatio_working_3-way'!X234^(1/3))*COS(('OddsRatio_working_3-way'!Y234)/3)</f>
        <v>0.55032316287353478</v>
      </c>
      <c r="AG234" s="11">
        <f>-'OddsRatio_working_3-way'!U234/(3*'OddsRatio_working_3-way'!X234^(1/3))*COS(('OddsRatio_working_3-way'!Y234+2*PI())/3)</f>
        <v>-0.46919247809509246</v>
      </c>
      <c r="AH234" s="11">
        <f>-'OddsRatio_working_3-way'!U234/(3*'OddsRatio_working_3-way'!X234^(1/3))*COS(('OddsRatio_working_3-way'!Y234+4*PI())/3)</f>
        <v>-8.1130684778442166E-2</v>
      </c>
      <c r="AI234" s="11">
        <f>'OddsRatio_working_3-way'!U234/(3*'OddsRatio_working_3-way'!X234^(1/3))*SIN(('OddsRatio_working_3-way'!Y234)/3)</f>
        <v>-0.2240475808335769</v>
      </c>
      <c r="AJ234" s="11">
        <f>'OddsRatio_working_3-way'!U234/(3*'OddsRatio_working_3-way'!X234^(1/3))*SIN(('OddsRatio_working_3-way'!Y234+2*PI())/3)</f>
        <v>-0.36457004892269385</v>
      </c>
      <c r="AK234" s="11">
        <f>'OddsRatio_working_3-way'!U234/(3*'OddsRatio_working_3-way'!X234^(1/3))*SIN(('OddsRatio_working_3-way'!Y234+4*PI())/3)</f>
        <v>0.58861762975627085</v>
      </c>
      <c r="AL234" s="11">
        <f>'OddsRatio_working_3-way'!Z234+'OddsRatio_working_3-way'!AF234</f>
        <v>1.1006463257470698</v>
      </c>
      <c r="AM234" s="11">
        <f>'OddsRatio_working_3-way'!AA234+'OddsRatio_working_3-way'!AG234</f>
        <v>-0.93838495619018514</v>
      </c>
      <c r="AN234" s="11">
        <f>'OddsRatio_working_3-way'!AB234+'OddsRatio_working_3-way'!AH234</f>
        <v>-0.16226136955688436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1.1006463257470698</v>
      </c>
      <c r="AS234" s="11">
        <f>IF(('OddsRatio_working_3-way'!X234=0),IF(Q234&gt;0,-Q234^(1/3),(-Q234)^(1/3)),'OddsRatio_working_3-way'!AM234-'OddsRatio_working_3-way'!R234/3)</f>
        <v>-0.93838495619018514</v>
      </c>
      <c r="AT234" s="11">
        <f>IF(('OddsRatio_working_3-way'!X234=0),IF(Q234&gt;0,-Q234^(1/3),(-Q234)^(1/3)),'OddsRatio_working_3-way'!AN234-'OddsRatio_working_3-way'!R234/3)</f>
        <v>-0.16226136955688436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3.5</v>
      </c>
      <c r="B235" s="4">
        <f>IF('True_Odds_Calculator_3-way'!B236="","",'True_Odds_Calculator_3-way'!B236)</f>
        <v>3.56</v>
      </c>
      <c r="C235" s="4">
        <f>IF('True_Odds_Calculator_3-way'!C236="","",'True_Odds_Calculator_3-way'!C236)</f>
        <v>2.11</v>
      </c>
      <c r="D235" s="9">
        <f t="shared" si="41"/>
        <v>0.27314350604373461</v>
      </c>
      <c r="E235" s="9">
        <f t="shared" si="42"/>
        <v>0.26846033473953212</v>
      </c>
      <c r="F235" s="9">
        <f t="shared" si="43"/>
        <v>0.45839615921673338</v>
      </c>
      <c r="G235" s="9">
        <f t="shared" si="44"/>
        <v>1.0644316674179093</v>
      </c>
      <c r="H235" s="9">
        <f t="shared" si="45"/>
        <v>3.6610791685447728</v>
      </c>
      <c r="I235" s="9">
        <f t="shared" si="46"/>
        <v>3.724945068589848</v>
      </c>
      <c r="J235" s="9">
        <f t="shared" si="47"/>
        <v>2.1815191508338794</v>
      </c>
      <c r="K235" s="11">
        <f t="shared" si="48"/>
        <v>0.2857142857142857</v>
      </c>
      <c r="L235" s="11">
        <f t="shared" si="49"/>
        <v>0.2808988764044944</v>
      </c>
      <c r="M235" s="11">
        <f t="shared" si="50"/>
        <v>0.47393364928909953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-0.27021064562999708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0.23468464013753965</v>
      </c>
      <c r="Q235" s="11">
        <f>2*'OddsRatio_working_3-way'!K235*'OddsRatio_working_3-way'!L235*'OddsRatio_working_3-way'!M235</f>
        <v>7.6072816900337001E-2</v>
      </c>
      <c r="R235" s="11">
        <f t="shared" si="51"/>
        <v>0</v>
      </c>
      <c r="S235" s="11">
        <f t="shared" si="52"/>
        <v>-0.86852477477477463</v>
      </c>
      <c r="T235" s="11">
        <f t="shared" si="53"/>
        <v>-0.28153153153153149</v>
      </c>
      <c r="U235" s="11">
        <f>'OddsRatio_working_3-way'!S235-'OddsRatio_working_3-way'!R235^2/3</f>
        <v>-0.86852477477477463</v>
      </c>
      <c r="V235" s="11">
        <f>'OddsRatio_working_3-way'!S235*'OddsRatio_working_3-way'!R235/3-2*'OddsRatio_working_3-way'!R235^3/27-'OddsRatio_working_3-way'!T235</f>
        <v>0.28153153153153149</v>
      </c>
      <c r="W235" s="11">
        <f>'OddsRatio_working_3-way'!V235^2+4*'OddsRatio_working_3-way'!U235^3/27</f>
        <v>-1.7800572010705507E-2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0.15577273129241462</v>
      </c>
      <c r="Y235" s="11">
        <f>IF('OddsRatio_working_3-way'!W235&gt;=0,IF('OddsRatio_working_3-way'!V235+SQRT('OddsRatio_working_3-way'!W235)&gt;0,0,PI()),ACOS('OddsRatio_working_3-way'!V235/(2*'OddsRatio_working_3-way'!X235)))</f>
        <v>0.44255332862382502</v>
      </c>
      <c r="Z235" s="11">
        <f>'OddsRatio_working_3-way'!X235^(1/3)*COS('OddsRatio_working_3-way'!Y235/3)</f>
        <v>0.53221583370895464</v>
      </c>
      <c r="AA235" s="11">
        <f>'OddsRatio_working_3-way'!X235^(1/3)*COS(('OddsRatio_working_3-way'!Y235+2*PI())/3)</f>
        <v>-0.33459823336568484</v>
      </c>
      <c r="AB235" s="11">
        <f>'OddsRatio_working_3-way'!X235^(1/3)*COS(('OddsRatio_working_3-way'!Y235+4*PI())/3)</f>
        <v>-0.19761760034326992</v>
      </c>
      <c r="AC235" s="11">
        <f>'OddsRatio_working_3-way'!X235^(1/3)*SIN('OddsRatio_working_3-way'!Y235/3)</f>
        <v>7.9085805349256605E-2</v>
      </c>
      <c r="AD235" s="11">
        <f>'OddsRatio_working_3-way'!X235^(1/3)*SIN(('OddsRatio_working_3-way'!Y235+2*PI())/3)</f>
        <v>0.42136952961364083</v>
      </c>
      <c r="AE235" s="11">
        <f>'OddsRatio_working_3-way'!X235^(1/3)*SIN(('OddsRatio_working_3-way'!Y235+4*PI())/3)</f>
        <v>-0.5004553349628974</v>
      </c>
      <c r="AF235" s="11">
        <f>-'OddsRatio_working_3-way'!U235/(3*'OddsRatio_working_3-way'!X235^(1/3))*COS(('OddsRatio_working_3-way'!Y235)/3)</f>
        <v>0.53221583370895464</v>
      </c>
      <c r="AG235" s="11">
        <f>-'OddsRatio_working_3-way'!U235/(3*'OddsRatio_working_3-way'!X235^(1/3))*COS(('OddsRatio_working_3-way'!Y235+2*PI())/3)</f>
        <v>-0.33459823336568484</v>
      </c>
      <c r="AH235" s="11">
        <f>-'OddsRatio_working_3-way'!U235/(3*'OddsRatio_working_3-way'!X235^(1/3))*COS(('OddsRatio_working_3-way'!Y235+4*PI())/3)</f>
        <v>-0.19761760034326992</v>
      </c>
      <c r="AI235" s="11">
        <f>'OddsRatio_working_3-way'!U235/(3*'OddsRatio_working_3-way'!X235^(1/3))*SIN(('OddsRatio_working_3-way'!Y235)/3)</f>
        <v>-7.9085805349256605E-2</v>
      </c>
      <c r="AJ235" s="11">
        <f>'OddsRatio_working_3-way'!U235/(3*'OddsRatio_working_3-way'!X235^(1/3))*SIN(('OddsRatio_working_3-way'!Y235+2*PI())/3)</f>
        <v>-0.42136952961364083</v>
      </c>
      <c r="AK235" s="11">
        <f>'OddsRatio_working_3-way'!U235/(3*'OddsRatio_working_3-way'!X235^(1/3))*SIN(('OddsRatio_working_3-way'!Y235+4*PI())/3)</f>
        <v>0.5004553349628974</v>
      </c>
      <c r="AL235" s="11">
        <f>'OddsRatio_working_3-way'!Z235+'OddsRatio_working_3-way'!AF235</f>
        <v>1.0644316674179093</v>
      </c>
      <c r="AM235" s="11">
        <f>'OddsRatio_working_3-way'!AA235+'OddsRatio_working_3-way'!AG235</f>
        <v>-0.66919646673136968</v>
      </c>
      <c r="AN235" s="11">
        <f>'OddsRatio_working_3-way'!AB235+'OddsRatio_working_3-way'!AH235</f>
        <v>-0.39523520068653983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1.0644316674179093</v>
      </c>
      <c r="AS235" s="11">
        <f>IF(('OddsRatio_working_3-way'!X235=0),IF(Q235&gt;0,-Q235^(1/3),(-Q235)^(1/3)),'OddsRatio_working_3-way'!AM235-'OddsRatio_working_3-way'!R235/3)</f>
        <v>-0.66919646673136968</v>
      </c>
      <c r="AT235" s="11">
        <f>IF(('OddsRatio_working_3-way'!X235=0),IF(Q235&gt;0,-Q235^(1/3),(-Q235)^(1/3)),'OddsRatio_working_3-way'!AN235-'OddsRatio_working_3-way'!R235/3)</f>
        <v>-0.39523520068653983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1.87</v>
      </c>
      <c r="B236" s="4">
        <f>IF('True_Odds_Calculator_3-way'!B237="","",'True_Odds_Calculator_3-way'!B237)</f>
        <v>3.84</v>
      </c>
      <c r="C236" s="4">
        <f>IF('True_Odds_Calculator_3-way'!C237="","",'True_Odds_Calculator_3-way'!C237)</f>
        <v>4.13</v>
      </c>
      <c r="D236" s="9">
        <f t="shared" si="41"/>
        <v>0.5197545856634731</v>
      </c>
      <c r="E236" s="9">
        <f t="shared" si="42"/>
        <v>0.24898992691271365</v>
      </c>
      <c r="F236" s="9">
        <f t="shared" si="43"/>
        <v>0.23125548742381288</v>
      </c>
      <c r="G236" s="9">
        <f t="shared" si="44"/>
        <v>1.062051665538795</v>
      </c>
      <c r="H236" s="9">
        <f t="shared" si="45"/>
        <v>1.9239849490187522</v>
      </c>
      <c r="I236" s="9">
        <f t="shared" si="46"/>
        <v>4.0162267301301782</v>
      </c>
      <c r="J236" s="9">
        <f t="shared" si="47"/>
        <v>4.3242217131364287</v>
      </c>
      <c r="K236" s="11">
        <f t="shared" si="48"/>
        <v>0.53475935828876997</v>
      </c>
      <c r="L236" s="11">
        <f t="shared" si="49"/>
        <v>0.26041666666666669</v>
      </c>
      <c r="M236" s="11">
        <f t="shared" si="50"/>
        <v>0.24213075060532688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-0.26077085302533942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0.23063925107793504</v>
      </c>
      <c r="Q236" s="11">
        <f>2*'OddsRatio_working_3-way'!K236*'OddsRatio_working_3-way'!L236*'OddsRatio_working_3-way'!M236</f>
        <v>6.7438377508168126E-2</v>
      </c>
      <c r="R236" s="11">
        <f t="shared" si="51"/>
        <v>0</v>
      </c>
      <c r="S236" s="11">
        <f t="shared" si="52"/>
        <v>-0.88445180280759195</v>
      </c>
      <c r="T236" s="11">
        <f t="shared" si="53"/>
        <v>-0.25861163824783384</v>
      </c>
      <c r="U236" s="11">
        <f>'OddsRatio_working_3-way'!S236-'OddsRatio_working_3-way'!R236^2/3</f>
        <v>-0.88445180280759195</v>
      </c>
      <c r="V236" s="11">
        <f>'OddsRatio_working_3-way'!S236*'OddsRatio_working_3-way'!R236/3-2*'OddsRatio_working_3-way'!R236^3/27-'OddsRatio_working_3-way'!T236</f>
        <v>0.25861163824783384</v>
      </c>
      <c r="W236" s="11">
        <f>'OddsRatio_working_3-way'!V236^2+4*'OddsRatio_working_3-way'!U236^3/27</f>
        <v>-3.5618811300284672E-2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0.16007716165767774</v>
      </c>
      <c r="Y236" s="11">
        <f>IF('OddsRatio_working_3-way'!W236&gt;=0,IF('OddsRatio_working_3-way'!V236+SQRT('OddsRatio_working_3-way'!W236)&gt;0,0,PI()),ACOS('OddsRatio_working_3-way'!V236/(2*'OddsRatio_working_3-way'!X236)))</f>
        <v>0.63043388159051572</v>
      </c>
      <c r="Z236" s="11">
        <f>'OddsRatio_working_3-way'!X236^(1/3)*COS('OddsRatio_working_3-way'!Y236/3)</f>
        <v>0.53102583276939763</v>
      </c>
      <c r="AA236" s="11">
        <f>'OddsRatio_working_3-way'!X236^(1/3)*COS(('OddsRatio_working_3-way'!Y236+2*PI())/3)</f>
        <v>-0.36360279558012809</v>
      </c>
      <c r="AB236" s="11">
        <f>'OddsRatio_working_3-way'!X236^(1/3)*COS(('OddsRatio_working_3-way'!Y236+4*PI())/3)</f>
        <v>-0.16742303718926957</v>
      </c>
      <c r="AC236" s="11">
        <f>'OddsRatio_working_3-way'!X236^(1/3)*SIN('OddsRatio_working_3-way'!Y236/3)</f>
        <v>0.11326443631651786</v>
      </c>
      <c r="AD236" s="11">
        <f>'OddsRatio_working_3-way'!X236^(1/3)*SIN(('OddsRatio_working_3-way'!Y236+2*PI())/3)</f>
        <v>0.40324964308582634</v>
      </c>
      <c r="AE236" s="11">
        <f>'OddsRatio_working_3-way'!X236^(1/3)*SIN(('OddsRatio_working_3-way'!Y236+4*PI())/3)</f>
        <v>-0.51651407940234428</v>
      </c>
      <c r="AF236" s="11">
        <f>-'OddsRatio_working_3-way'!U236/(3*'OddsRatio_working_3-way'!X236^(1/3))*COS(('OddsRatio_working_3-way'!Y236)/3)</f>
        <v>0.53102583276939752</v>
      </c>
      <c r="AG236" s="11">
        <f>-'OddsRatio_working_3-way'!U236/(3*'OddsRatio_working_3-way'!X236^(1/3))*COS(('OddsRatio_working_3-way'!Y236+2*PI())/3)</f>
        <v>-0.36360279558012804</v>
      </c>
      <c r="AH236" s="11">
        <f>-'OddsRatio_working_3-way'!U236/(3*'OddsRatio_working_3-way'!X236^(1/3))*COS(('OddsRatio_working_3-way'!Y236+4*PI())/3)</f>
        <v>-0.16742303718926954</v>
      </c>
      <c r="AI236" s="11">
        <f>'OddsRatio_working_3-way'!U236/(3*'OddsRatio_working_3-way'!X236^(1/3))*SIN(('OddsRatio_working_3-way'!Y236)/3)</f>
        <v>-0.11326443631651784</v>
      </c>
      <c r="AJ236" s="11">
        <f>'OddsRatio_working_3-way'!U236/(3*'OddsRatio_working_3-way'!X236^(1/3))*SIN(('OddsRatio_working_3-way'!Y236+2*PI())/3)</f>
        <v>-0.40324964308582623</v>
      </c>
      <c r="AK236" s="11">
        <f>'OddsRatio_working_3-way'!U236/(3*'OddsRatio_working_3-way'!X236^(1/3))*SIN(('OddsRatio_working_3-way'!Y236+4*PI())/3)</f>
        <v>0.51651407940234417</v>
      </c>
      <c r="AL236" s="11">
        <f>'OddsRatio_working_3-way'!Z236+'OddsRatio_working_3-way'!AF236</f>
        <v>1.062051665538795</v>
      </c>
      <c r="AM236" s="11">
        <f>'OddsRatio_working_3-way'!AA236+'OddsRatio_working_3-way'!AG236</f>
        <v>-0.72720559116025618</v>
      </c>
      <c r="AN236" s="11">
        <f>'OddsRatio_working_3-way'!AB236+'OddsRatio_working_3-way'!AH236</f>
        <v>-0.33484607437853908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1.062051665538795</v>
      </c>
      <c r="AS236" s="11">
        <f>IF(('OddsRatio_working_3-way'!X236=0),IF(Q236&gt;0,-Q236^(1/3),(-Q236)^(1/3)),'OddsRatio_working_3-way'!AM236-'OddsRatio_working_3-way'!R236/3)</f>
        <v>-0.72720559116025618</v>
      </c>
      <c r="AT236" s="11">
        <f>IF(('OddsRatio_working_3-way'!X236=0),IF(Q236&gt;0,-Q236^(1/3),(-Q236)^(1/3)),'OddsRatio_working_3-way'!AN236-'OddsRatio_working_3-way'!R236/3)</f>
        <v>-0.33484607437853908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1.51</v>
      </c>
      <c r="B237" s="4">
        <f>IF('True_Odds_Calculator_3-way'!B238="","",'True_Odds_Calculator_3-way'!B238)</f>
        <v>4.38</v>
      </c>
      <c r="C237" s="4">
        <f>IF('True_Odds_Calculator_3-way'!C238="","",'True_Odds_Calculator_3-way'!C238)</f>
        <v>6.68</v>
      </c>
      <c r="D237" s="9">
        <f t="shared" si="41"/>
        <v>0.64481535361451681</v>
      </c>
      <c r="E237" s="9">
        <f t="shared" si="42"/>
        <v>0.21502559487694456</v>
      </c>
      <c r="F237" s="9">
        <f t="shared" si="43"/>
        <v>0.14015905150853872</v>
      </c>
      <c r="G237" s="9">
        <f t="shared" si="44"/>
        <v>1.0800618800481241</v>
      </c>
      <c r="H237" s="9">
        <f t="shared" si="45"/>
        <v>1.5508315588245429</v>
      </c>
      <c r="I237" s="9">
        <f t="shared" si="46"/>
        <v>4.6506091545626589</v>
      </c>
      <c r="J237" s="9">
        <f t="shared" si="47"/>
        <v>7.1347514786733441</v>
      </c>
      <c r="K237" s="11">
        <f t="shared" si="48"/>
        <v>0.66225165562913912</v>
      </c>
      <c r="L237" s="11">
        <f t="shared" si="49"/>
        <v>0.22831050228310504</v>
      </c>
      <c r="M237" s="11">
        <f t="shared" si="50"/>
        <v>0.14970059880239522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-0.22161935767401963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0.21661295027653127</v>
      </c>
      <c r="Q237" s="11">
        <f>2*'OddsRatio_working_3-way'!K237*'OddsRatio_working_3-way'!L237*'OddsRatio_working_3-way'!M237</f>
        <v>4.5269164112127745E-2</v>
      </c>
      <c r="R237" s="11">
        <f t="shared" si="51"/>
        <v>0</v>
      </c>
      <c r="S237" s="11">
        <f t="shared" si="52"/>
        <v>-0.97740988219606562</v>
      </c>
      <c r="T237" s="11">
        <f t="shared" si="53"/>
        <v>-0.20426538812874934</v>
      </c>
      <c r="U237" s="11">
        <f>'OddsRatio_working_3-way'!S237-'OddsRatio_working_3-way'!R237^2/3</f>
        <v>-0.97740988219606562</v>
      </c>
      <c r="V237" s="11">
        <f>'OddsRatio_working_3-way'!S237*'OddsRatio_working_3-way'!R237/3-2*'OddsRatio_working_3-way'!R237^3/27-'OddsRatio_working_3-way'!T237</f>
        <v>0.20426538812874934</v>
      </c>
      <c r="W237" s="11">
        <f>'OddsRatio_working_3-way'!V237^2+4*'OddsRatio_working_3-way'!U237^3/27</f>
        <v>-9.6608845111138028E-2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0.18596585298014165</v>
      </c>
      <c r="Y237" s="11">
        <f>IF('OddsRatio_working_3-way'!W237&gt;=0,IF('OddsRatio_working_3-way'!V237+SQRT('OddsRatio_working_3-way'!W237)&gt;0,0,PI()),ACOS('OddsRatio_working_3-way'!V237/(2*'OddsRatio_working_3-way'!X237)))</f>
        <v>0.98938808881974583</v>
      </c>
      <c r="Z237" s="11">
        <f>'OddsRatio_working_3-way'!X237^(1/3)*COS('OddsRatio_working_3-way'!Y237/3)</f>
        <v>0.54003094002406204</v>
      </c>
      <c r="AA237" s="11">
        <f>'OddsRatio_working_3-way'!X237^(1/3)*COS(('OddsRatio_working_3-way'!Y237+2*PI())/3)</f>
        <v>-0.43010109838498123</v>
      </c>
      <c r="AB237" s="11">
        <f>'OddsRatio_working_3-way'!X237^(1/3)*COS(('OddsRatio_working_3-way'!Y237+4*PI())/3)</f>
        <v>-0.10992984163908097</v>
      </c>
      <c r="AC237" s="11">
        <f>'OddsRatio_working_3-way'!X237^(1/3)*SIN('OddsRatio_working_3-way'!Y237/3)</f>
        <v>0.18485096126902645</v>
      </c>
      <c r="AD237" s="11">
        <f>'OddsRatio_working_3-way'!X237^(1/3)*SIN(('OddsRatio_working_3-way'!Y237+2*PI())/3)</f>
        <v>0.37525503225591511</v>
      </c>
      <c r="AE237" s="11">
        <f>'OddsRatio_working_3-way'!X237^(1/3)*SIN(('OddsRatio_working_3-way'!Y237+4*PI())/3)</f>
        <v>-0.5601059935249415</v>
      </c>
      <c r="AF237" s="11">
        <f>-'OddsRatio_working_3-way'!U237/(3*'OddsRatio_working_3-way'!X237^(1/3))*COS(('OddsRatio_working_3-way'!Y237)/3)</f>
        <v>0.54003094002406204</v>
      </c>
      <c r="AG237" s="11">
        <f>-'OddsRatio_working_3-way'!U237/(3*'OddsRatio_working_3-way'!X237^(1/3))*COS(('OddsRatio_working_3-way'!Y237+2*PI())/3)</f>
        <v>-0.43010109838498123</v>
      </c>
      <c r="AH237" s="11">
        <f>-'OddsRatio_working_3-way'!U237/(3*'OddsRatio_working_3-way'!X237^(1/3))*COS(('OddsRatio_working_3-way'!Y237+4*PI())/3)</f>
        <v>-0.10992984163908097</v>
      </c>
      <c r="AI237" s="11">
        <f>'OddsRatio_working_3-way'!U237/(3*'OddsRatio_working_3-way'!X237^(1/3))*SIN(('OddsRatio_working_3-way'!Y237)/3)</f>
        <v>-0.18485096126902645</v>
      </c>
      <c r="AJ237" s="11">
        <f>'OddsRatio_working_3-way'!U237/(3*'OddsRatio_working_3-way'!X237^(1/3))*SIN(('OddsRatio_working_3-way'!Y237+2*PI())/3)</f>
        <v>-0.37525503225591511</v>
      </c>
      <c r="AK237" s="11">
        <f>'OddsRatio_working_3-way'!U237/(3*'OddsRatio_working_3-way'!X237^(1/3))*SIN(('OddsRatio_working_3-way'!Y237+4*PI())/3)</f>
        <v>0.5601059935249415</v>
      </c>
      <c r="AL237" s="11">
        <f>'OddsRatio_working_3-way'!Z237+'OddsRatio_working_3-way'!AF237</f>
        <v>1.0800618800481241</v>
      </c>
      <c r="AM237" s="11">
        <f>'OddsRatio_working_3-way'!AA237+'OddsRatio_working_3-way'!AG237</f>
        <v>-0.86020219676996246</v>
      </c>
      <c r="AN237" s="11">
        <f>'OddsRatio_working_3-way'!AB237+'OddsRatio_working_3-way'!AH237</f>
        <v>-0.21985968327816194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1.0800618800481241</v>
      </c>
      <c r="AS237" s="11">
        <f>IF(('OddsRatio_working_3-way'!X237=0),IF(Q237&gt;0,-Q237^(1/3),(-Q237)^(1/3)),'OddsRatio_working_3-way'!AM237-'OddsRatio_working_3-way'!R237/3)</f>
        <v>-0.86020219676996246</v>
      </c>
      <c r="AT237" s="11">
        <f>IF(('OddsRatio_working_3-way'!X237=0),IF(Q237&gt;0,-Q237^(1/3),(-Q237)^(1/3)),'OddsRatio_working_3-way'!AN237-'OddsRatio_working_3-way'!R237/3)</f>
        <v>-0.21985968327816194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2.2999999999999998</v>
      </c>
      <c r="B238" s="4">
        <f>IF('True_Odds_Calculator_3-way'!B239="","",'True_Odds_Calculator_3-way'!B239)</f>
        <v>3.66</v>
      </c>
      <c r="C238" s="4">
        <f>IF('True_Odds_Calculator_3-way'!C239="","",'True_Odds_Calculator_3-way'!C239)</f>
        <v>3.02</v>
      </c>
      <c r="D238" s="9">
        <f t="shared" si="41"/>
        <v>0.4202685418122678</v>
      </c>
      <c r="E238" s="9">
        <f t="shared" si="42"/>
        <v>0.26160697416451167</v>
      </c>
      <c r="F238" s="9">
        <f t="shared" si="43"/>
        <v>0.31812448402322074</v>
      </c>
      <c r="G238" s="9">
        <f t="shared" si="44"/>
        <v>1.0611007752472408</v>
      </c>
      <c r="H238" s="9">
        <f t="shared" si="45"/>
        <v>2.3794310078214131</v>
      </c>
      <c r="I238" s="9">
        <f t="shared" si="46"/>
        <v>3.8225280621576605</v>
      </c>
      <c r="J238" s="9">
        <f t="shared" si="47"/>
        <v>3.1434235659994263</v>
      </c>
      <c r="K238" s="11">
        <f t="shared" si="48"/>
        <v>0.43478260869565222</v>
      </c>
      <c r="L238" s="11">
        <f t="shared" si="49"/>
        <v>0.27322404371584696</v>
      </c>
      <c r="M238" s="11">
        <f t="shared" si="50"/>
        <v>0.33112582781456956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-0.27476441998303869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0.23522599790106036</v>
      </c>
      <c r="Q238" s="11">
        <f>2*'OddsRatio_working_3-way'!K238*'OddsRatio_working_3-way'!L238*'OddsRatio_working_3-way'!M238</f>
        <v>7.8670902308046936E-2</v>
      </c>
      <c r="R238" s="11">
        <f t="shared" si="51"/>
        <v>0</v>
      </c>
      <c r="S238" s="11">
        <f t="shared" si="52"/>
        <v>-0.85610064765875049</v>
      </c>
      <c r="T238" s="11">
        <f t="shared" si="53"/>
        <v>-0.28632128684239144</v>
      </c>
      <c r="U238" s="11">
        <f>'OddsRatio_working_3-way'!S238-'OddsRatio_working_3-way'!R238^2/3</f>
        <v>-0.85610064765875049</v>
      </c>
      <c r="V238" s="11">
        <f>'OddsRatio_working_3-way'!S238*'OddsRatio_working_3-way'!R238/3-2*'OddsRatio_working_3-way'!R238^3/27-'OddsRatio_working_3-way'!T238</f>
        <v>0.28632128684239144</v>
      </c>
      <c r="W238" s="11">
        <f>'OddsRatio_working_3-way'!V238^2+4*'OddsRatio_working_3-way'!U238^3/27</f>
        <v>-1.0974681664380828E-2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0.1524422521509898</v>
      </c>
      <c r="Y238" s="11">
        <f>IF('OddsRatio_working_3-way'!W238&gt;=0,IF('OddsRatio_working_3-way'!V238+SQRT('OddsRatio_working_3-way'!W238)&gt;0,0,PI()),ACOS('OddsRatio_working_3-way'!V238/(2*'OddsRatio_working_3-way'!X238)))</f>
        <v>0.35075389802289658</v>
      </c>
      <c r="Z238" s="11">
        <f>'OddsRatio_working_3-way'!X238^(1/3)*COS('OddsRatio_working_3-way'!Y238/3)</f>
        <v>0.5305503876236205</v>
      </c>
      <c r="AA238" s="11">
        <f>'OddsRatio_working_3-way'!X238^(1/3)*COS(('OddsRatio_working_3-way'!Y238+2*PI())/3)</f>
        <v>-0.31924163300328529</v>
      </c>
      <c r="AB238" s="11">
        <f>'OddsRatio_working_3-way'!X238^(1/3)*COS(('OddsRatio_working_3-way'!Y238+4*PI())/3)</f>
        <v>-0.21130875462033535</v>
      </c>
      <c r="AC238" s="11">
        <f>'OddsRatio_working_3-way'!X238^(1/3)*SIN('OddsRatio_working_3-way'!Y238/3)</f>
        <v>6.2315076388807553E-2</v>
      </c>
      <c r="AD238" s="11">
        <f>'OddsRatio_working_3-way'!X238^(1/3)*SIN(('OddsRatio_working_3-way'!Y238+2*PI())/3)</f>
        <v>0.42831257547533275</v>
      </c>
      <c r="AE238" s="11">
        <f>'OddsRatio_working_3-way'!X238^(1/3)*SIN(('OddsRatio_working_3-way'!Y238+4*PI())/3)</f>
        <v>-0.49062765186413998</v>
      </c>
      <c r="AF238" s="11">
        <f>-'OddsRatio_working_3-way'!U238/(3*'OddsRatio_working_3-way'!X238^(1/3))*COS(('OddsRatio_working_3-way'!Y238)/3)</f>
        <v>0.53055038762362039</v>
      </c>
      <c r="AG238" s="11">
        <f>-'OddsRatio_working_3-way'!U238/(3*'OddsRatio_working_3-way'!X238^(1/3))*COS(('OddsRatio_working_3-way'!Y238+2*PI())/3)</f>
        <v>-0.31924163300328523</v>
      </c>
      <c r="AH238" s="11">
        <f>-'OddsRatio_working_3-way'!U238/(3*'OddsRatio_working_3-way'!X238^(1/3))*COS(('OddsRatio_working_3-way'!Y238+4*PI())/3)</f>
        <v>-0.21130875462033533</v>
      </c>
      <c r="AI238" s="11">
        <f>'OddsRatio_working_3-way'!U238/(3*'OddsRatio_working_3-way'!X238^(1/3))*SIN(('OddsRatio_working_3-way'!Y238)/3)</f>
        <v>-6.2315076388807539E-2</v>
      </c>
      <c r="AJ238" s="11">
        <f>'OddsRatio_working_3-way'!U238/(3*'OddsRatio_working_3-way'!X238^(1/3))*SIN(('OddsRatio_working_3-way'!Y238+2*PI())/3)</f>
        <v>-0.42831257547533264</v>
      </c>
      <c r="AK238" s="11">
        <f>'OddsRatio_working_3-way'!U238/(3*'OddsRatio_working_3-way'!X238^(1/3))*SIN(('OddsRatio_working_3-way'!Y238+4*PI())/3)</f>
        <v>0.49062765186413992</v>
      </c>
      <c r="AL238" s="11">
        <f>'OddsRatio_working_3-way'!Z238+'OddsRatio_working_3-way'!AF238</f>
        <v>1.0611007752472408</v>
      </c>
      <c r="AM238" s="11">
        <f>'OddsRatio_working_3-way'!AA238+'OddsRatio_working_3-way'!AG238</f>
        <v>-0.63848326600657046</v>
      </c>
      <c r="AN238" s="11">
        <f>'OddsRatio_working_3-way'!AB238+'OddsRatio_working_3-way'!AH238</f>
        <v>-0.42261750924067065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1.0611007752472408</v>
      </c>
      <c r="AS238" s="11">
        <f>IF(('OddsRatio_working_3-way'!X238=0),IF(Q238&gt;0,-Q238^(1/3),(-Q238)^(1/3)),'OddsRatio_working_3-way'!AM238-'OddsRatio_working_3-way'!R238/3)</f>
        <v>-0.63848326600657046</v>
      </c>
      <c r="AT238" s="11">
        <f>IF(('OddsRatio_working_3-way'!X238=0),IF(Q238&gt;0,-Q238^(1/3),(-Q238)^(1/3)),'OddsRatio_working_3-way'!AN238-'OddsRatio_working_3-way'!R238/3)</f>
        <v>-0.42261750924067065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2.4300000000000002</v>
      </c>
      <c r="B239" s="4">
        <f>IF('True_Odds_Calculator_3-way'!B240="","",'True_Odds_Calculator_3-way'!B240)</f>
        <v>3.25</v>
      </c>
      <c r="C239" s="4">
        <f>IF('True_Odds_Calculator_3-way'!C240="","",'True_Odds_Calculator_3-way'!C240)</f>
        <v>3.12</v>
      </c>
      <c r="D239" s="9">
        <f t="shared" si="41"/>
        <v>0.39717379787945345</v>
      </c>
      <c r="E239" s="9">
        <f t="shared" si="42"/>
        <v>0.29514803829241776</v>
      </c>
      <c r="F239" s="9">
        <f t="shared" si="43"/>
        <v>0.30767816382812868</v>
      </c>
      <c r="G239" s="9">
        <f t="shared" si="44"/>
        <v>1.0613912270910424</v>
      </c>
      <c r="H239" s="9">
        <f t="shared" si="45"/>
        <v>2.5177894547401913</v>
      </c>
      <c r="I239" s="9">
        <f t="shared" si="46"/>
        <v>3.3881302609548452</v>
      </c>
      <c r="J239" s="9">
        <f t="shared" si="47"/>
        <v>3.2501494014330099</v>
      </c>
      <c r="K239" s="11">
        <f t="shared" si="48"/>
        <v>0.41152263374485593</v>
      </c>
      <c r="L239" s="11">
        <f t="shared" si="49"/>
        <v>0.30769230769230771</v>
      </c>
      <c r="M239" s="11">
        <f t="shared" si="50"/>
        <v>0.32051282051282048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-0.27682811016144349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0.23538769977516416</v>
      </c>
      <c r="Q239" s="11">
        <f>2*'OddsRatio_working_3-way'!K239*'OddsRatio_working_3-way'!L239*'OddsRatio_working_3-way'!M239</f>
        <v>8.1168172336263486E-2</v>
      </c>
      <c r="R239" s="11">
        <f t="shared" si="51"/>
        <v>0</v>
      </c>
      <c r="S239" s="11">
        <f t="shared" si="52"/>
        <v>-0.85030273709519</v>
      </c>
      <c r="T239" s="11">
        <f t="shared" si="53"/>
        <v>-0.29320784037765163</v>
      </c>
      <c r="U239" s="11">
        <f>'OddsRatio_working_3-way'!S239-'OddsRatio_working_3-way'!R239^2/3</f>
        <v>-0.85030273709519</v>
      </c>
      <c r="V239" s="11">
        <f>'OddsRatio_working_3-way'!S239*'OddsRatio_working_3-way'!R239/3-2*'OddsRatio_working_3-way'!R239^3/27-'OddsRatio_working_3-way'!T239</f>
        <v>0.29320784037765163</v>
      </c>
      <c r="W239" s="11">
        <f>'OddsRatio_working_3-way'!V239^2+4*'OddsRatio_working_3-way'!U239^3/27</f>
        <v>-5.1078906949149766E-3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0.15089626267227546</v>
      </c>
      <c r="Y239" s="11">
        <f>IF('OddsRatio_working_3-way'!W239&gt;=0,IF('OddsRatio_working_3-way'!V239+SQRT('OddsRatio_working_3-way'!W239)&gt;0,0,PI()),ACOS('OddsRatio_working_3-way'!V239/(2*'OddsRatio_working_3-way'!X239)))</f>
        <v>0.23908802977492583</v>
      </c>
      <c r="Z239" s="11">
        <f>'OddsRatio_working_3-way'!X239^(1/3)*COS('OddsRatio_working_3-way'!Y239/3)</f>
        <v>0.53069561354552119</v>
      </c>
      <c r="AA239" s="11">
        <f>'OddsRatio_working_3-way'!X239^(1/3)*COS(('OddsRatio_working_3-way'!Y239+2*PI())/3)</f>
        <v>-0.30205350927870167</v>
      </c>
      <c r="AB239" s="11">
        <f>'OddsRatio_working_3-way'!X239^(1/3)*COS(('OddsRatio_working_3-way'!Y239+4*PI())/3)</f>
        <v>-0.22864210426681969</v>
      </c>
      <c r="AC239" s="11">
        <f>'OddsRatio_working_3-way'!X239^(1/3)*SIN('OddsRatio_working_3-way'!Y239/3)</f>
        <v>4.2384094445198646E-2</v>
      </c>
      <c r="AD239" s="11">
        <f>'OddsRatio_working_3-way'!X239^(1/3)*SIN(('OddsRatio_working_3-way'!Y239+2*PI())/3)</f>
        <v>0.43840383578479097</v>
      </c>
      <c r="AE239" s="11">
        <f>'OddsRatio_working_3-way'!X239^(1/3)*SIN(('OddsRatio_working_3-way'!Y239+4*PI())/3)</f>
        <v>-0.48078793022998972</v>
      </c>
      <c r="AF239" s="11">
        <f>-'OddsRatio_working_3-way'!U239/(3*'OddsRatio_working_3-way'!X239^(1/3))*COS(('OddsRatio_working_3-way'!Y239)/3)</f>
        <v>0.53069561354552119</v>
      </c>
      <c r="AG239" s="11">
        <f>-'OddsRatio_working_3-way'!U239/(3*'OddsRatio_working_3-way'!X239^(1/3))*COS(('OddsRatio_working_3-way'!Y239+2*PI())/3)</f>
        <v>-0.30205350927870167</v>
      </c>
      <c r="AH239" s="11">
        <f>-'OddsRatio_working_3-way'!U239/(3*'OddsRatio_working_3-way'!X239^(1/3))*COS(('OddsRatio_working_3-way'!Y239+4*PI())/3)</f>
        <v>-0.22864210426681969</v>
      </c>
      <c r="AI239" s="11">
        <f>'OddsRatio_working_3-way'!U239/(3*'OddsRatio_working_3-way'!X239^(1/3))*SIN(('OddsRatio_working_3-way'!Y239)/3)</f>
        <v>-4.2384094445198646E-2</v>
      </c>
      <c r="AJ239" s="11">
        <f>'OddsRatio_working_3-way'!U239/(3*'OddsRatio_working_3-way'!X239^(1/3))*SIN(('OddsRatio_working_3-way'!Y239+2*PI())/3)</f>
        <v>-0.43840383578479097</v>
      </c>
      <c r="AK239" s="11">
        <f>'OddsRatio_working_3-way'!U239/(3*'OddsRatio_working_3-way'!X239^(1/3))*SIN(('OddsRatio_working_3-way'!Y239+4*PI())/3)</f>
        <v>0.48078793022998972</v>
      </c>
      <c r="AL239" s="11">
        <f>'OddsRatio_working_3-way'!Z239+'OddsRatio_working_3-way'!AF239</f>
        <v>1.0613912270910424</v>
      </c>
      <c r="AM239" s="11">
        <f>'OddsRatio_working_3-way'!AA239+'OddsRatio_working_3-way'!AG239</f>
        <v>-0.60410701855740334</v>
      </c>
      <c r="AN239" s="11">
        <f>'OddsRatio_working_3-way'!AB239+'OddsRatio_working_3-way'!AH239</f>
        <v>-0.45728420853363938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1.0613912270910424</v>
      </c>
      <c r="AS239" s="11">
        <f>IF(('OddsRatio_working_3-way'!X239=0),IF(Q239&gt;0,-Q239^(1/3),(-Q239)^(1/3)),'OddsRatio_working_3-way'!AM239-'OddsRatio_working_3-way'!R239/3)</f>
        <v>-0.60410701855740334</v>
      </c>
      <c r="AT239" s="11">
        <f>IF(('OddsRatio_working_3-way'!X239=0),IF(Q239&gt;0,-Q239^(1/3),(-Q239)^(1/3)),'OddsRatio_working_3-way'!AN239-'OddsRatio_working_3-way'!R239/3)</f>
        <v>-0.45728420853363938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1.95</v>
      </c>
      <c r="B240" s="4">
        <f>IF('True_Odds_Calculator_3-way'!B241="","",'True_Odds_Calculator_3-way'!B241)</f>
        <v>3.75</v>
      </c>
      <c r="C240" s="4">
        <f>IF('True_Odds_Calculator_3-way'!C241="","",'True_Odds_Calculator_3-way'!C241)</f>
        <v>3.87</v>
      </c>
      <c r="D240" s="9">
        <f t="shared" si="41"/>
        <v>0.49782734703583742</v>
      </c>
      <c r="E240" s="9">
        <f t="shared" si="42"/>
        <v>0.25510180208023259</v>
      </c>
      <c r="F240" s="9">
        <f t="shared" si="43"/>
        <v>0.24707085088392966</v>
      </c>
      <c r="G240" s="9">
        <f t="shared" si="44"/>
        <v>1.0618195158246353</v>
      </c>
      <c r="H240" s="9">
        <f t="shared" si="45"/>
        <v>2.008728540033403</v>
      </c>
      <c r="I240" s="9">
        <f t="shared" si="46"/>
        <v>3.9200036685177473</v>
      </c>
      <c r="J240" s="9">
        <f t="shared" si="47"/>
        <v>4.0474220104167031</v>
      </c>
      <c r="K240" s="11">
        <f t="shared" si="48"/>
        <v>0.51282051282051289</v>
      </c>
      <c r="L240" s="11">
        <f t="shared" si="49"/>
        <v>0.26666666666666666</v>
      </c>
      <c r="M240" s="11">
        <f t="shared" si="50"/>
        <v>0.25839793281653745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-0.26494843083990338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0.23216060425362756</v>
      </c>
      <c r="Q240" s="11">
        <f>2*'OddsRatio_working_3-way'!K240*'OddsRatio_working_3-way'!L240*'OddsRatio_working_3-way'!M240</f>
        <v>7.0672938889993153E-2</v>
      </c>
      <c r="R240" s="11">
        <f t="shared" si="51"/>
        <v>0</v>
      </c>
      <c r="S240" s="11">
        <f t="shared" si="52"/>
        <v>-0.87624827034326513</v>
      </c>
      <c r="T240" s="11">
        <f t="shared" si="53"/>
        <v>-0.2667422436356971</v>
      </c>
      <c r="U240" s="11">
        <f>'OddsRatio_working_3-way'!S240-'OddsRatio_working_3-way'!R240^2/3</f>
        <v>-0.87624827034326513</v>
      </c>
      <c r="V240" s="11">
        <f>'OddsRatio_working_3-way'!S240*'OddsRatio_working_3-way'!R240/3-2*'OddsRatio_working_3-way'!R240^3/27-'OddsRatio_working_3-way'!T240</f>
        <v>0.2667422436356971</v>
      </c>
      <c r="W240" s="11">
        <f>'OddsRatio_working_3-way'!V240^2+4*'OddsRatio_working_3-way'!U240^3/27</f>
        <v>-2.8521625550445739E-2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0.15785519479118459</v>
      </c>
      <c r="Y240" s="11">
        <f>IF('OddsRatio_working_3-way'!W240&gt;=0,IF('OddsRatio_working_3-way'!V240+SQRT('OddsRatio_working_3-way'!W240)&gt;0,0,PI()),ACOS('OddsRatio_working_3-way'!V240/(2*'OddsRatio_working_3-way'!X240)))</f>
        <v>0.56442680153317482</v>
      </c>
      <c r="Z240" s="11">
        <f>'OddsRatio_working_3-way'!X240^(1/3)*COS('OddsRatio_working_3-way'!Y240/3)</f>
        <v>0.53090975791231765</v>
      </c>
      <c r="AA240" s="11">
        <f>'OddsRatio_working_3-way'!X240^(1/3)*COS(('OddsRatio_working_3-way'!Y240+2*PI())/3)</f>
        <v>-0.35299452312341334</v>
      </c>
      <c r="AB240" s="11">
        <f>'OddsRatio_working_3-way'!X240^(1/3)*COS(('OddsRatio_working_3-way'!Y240+4*PI())/3)</f>
        <v>-0.17791523478890431</v>
      </c>
      <c r="AC240" s="11">
        <f>'OddsRatio_working_3-way'!X240^(1/3)*SIN('OddsRatio_working_3-way'!Y240/3)</f>
        <v>0.10108207424945691</v>
      </c>
      <c r="AD240" s="11">
        <f>'OddsRatio_working_3-way'!X240^(1/3)*SIN(('OddsRatio_working_3-way'!Y240+2*PI())/3)</f>
        <v>0.40924030034438497</v>
      </c>
      <c r="AE240" s="11">
        <f>'OddsRatio_working_3-way'!X240^(1/3)*SIN(('OddsRatio_working_3-way'!Y240+4*PI())/3)</f>
        <v>-0.51032237459384189</v>
      </c>
      <c r="AF240" s="11">
        <f>-'OddsRatio_working_3-way'!U240/(3*'OddsRatio_working_3-way'!X240^(1/3))*COS(('OddsRatio_working_3-way'!Y240)/3)</f>
        <v>0.53090975791231754</v>
      </c>
      <c r="AG240" s="11">
        <f>-'OddsRatio_working_3-way'!U240/(3*'OddsRatio_working_3-way'!X240^(1/3))*COS(('OddsRatio_working_3-way'!Y240+2*PI())/3)</f>
        <v>-0.35299452312341328</v>
      </c>
      <c r="AH240" s="11">
        <f>-'OddsRatio_working_3-way'!U240/(3*'OddsRatio_working_3-way'!X240^(1/3))*COS(('OddsRatio_working_3-way'!Y240+4*PI())/3)</f>
        <v>-0.17791523478890428</v>
      </c>
      <c r="AI240" s="11">
        <f>'OddsRatio_working_3-way'!U240/(3*'OddsRatio_working_3-way'!X240^(1/3))*SIN(('OddsRatio_working_3-way'!Y240)/3)</f>
        <v>-0.10108207424945689</v>
      </c>
      <c r="AJ240" s="11">
        <f>'OddsRatio_working_3-way'!U240/(3*'OddsRatio_working_3-way'!X240^(1/3))*SIN(('OddsRatio_working_3-way'!Y240+2*PI())/3)</f>
        <v>-0.40924030034438486</v>
      </c>
      <c r="AK240" s="11">
        <f>'OddsRatio_working_3-way'!U240/(3*'OddsRatio_working_3-way'!X240^(1/3))*SIN(('OddsRatio_working_3-way'!Y240+4*PI())/3)</f>
        <v>0.51032237459384178</v>
      </c>
      <c r="AL240" s="11">
        <f>'OddsRatio_working_3-way'!Z240+'OddsRatio_working_3-way'!AF240</f>
        <v>1.0618195158246353</v>
      </c>
      <c r="AM240" s="11">
        <f>'OddsRatio_working_3-way'!AA240+'OddsRatio_working_3-way'!AG240</f>
        <v>-0.70598904624682657</v>
      </c>
      <c r="AN240" s="11">
        <f>'OddsRatio_working_3-way'!AB240+'OddsRatio_working_3-way'!AH240</f>
        <v>-0.35583046957780862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1.0618195158246353</v>
      </c>
      <c r="AS240" s="11">
        <f>IF(('OddsRatio_working_3-way'!X240=0),IF(Q240&gt;0,-Q240^(1/3),(-Q240)^(1/3)),'OddsRatio_working_3-way'!AM240-'OddsRatio_working_3-way'!R240/3)</f>
        <v>-0.70598904624682657</v>
      </c>
      <c r="AT240" s="11">
        <f>IF(('OddsRatio_working_3-way'!X240=0),IF(Q240&gt;0,-Q240^(1/3),(-Q240)^(1/3)),'OddsRatio_working_3-way'!AN240-'OddsRatio_working_3-way'!R240/3)</f>
        <v>-0.35583046957780862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5.29</v>
      </c>
      <c r="B241" s="4">
        <f>IF('True_Odds_Calculator_3-way'!B242="","",'True_Odds_Calculator_3-way'!B242)</f>
        <v>4.26</v>
      </c>
      <c r="C241" s="4">
        <f>IF('True_Odds_Calculator_3-way'!C242="","",'True_Odds_Calculator_3-way'!C242)</f>
        <v>1.62</v>
      </c>
      <c r="D241" s="9">
        <f t="shared" si="41"/>
        <v>0.17813002953453239</v>
      </c>
      <c r="E241" s="9">
        <f t="shared" si="42"/>
        <v>0.22192060754466378</v>
      </c>
      <c r="F241" s="9">
        <f t="shared" si="43"/>
        <v>0.59994936292080392</v>
      </c>
      <c r="G241" s="9">
        <f t="shared" si="44"/>
        <v>1.0754957049869167</v>
      </c>
      <c r="H241" s="9">
        <f t="shared" si="45"/>
        <v>5.6138765743938723</v>
      </c>
      <c r="I241" s="9">
        <f t="shared" si="46"/>
        <v>4.5061159982573491</v>
      </c>
      <c r="J241" s="9">
        <f t="shared" si="47"/>
        <v>1.6668073370918881</v>
      </c>
      <c r="K241" s="11">
        <f t="shared" si="48"/>
        <v>0.1890359168241966</v>
      </c>
      <c r="L241" s="11">
        <f t="shared" si="49"/>
        <v>0.23474178403755869</v>
      </c>
      <c r="M241" s="11">
        <f t="shared" si="50"/>
        <v>0.61728395061728392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-0.23751240435213217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0.22379056402563122</v>
      </c>
      <c r="Q241" s="11">
        <f>2*'OddsRatio_working_3-way'!K241*'OddsRatio_working_3-way'!L241*'OddsRatio_working_3-way'!M241</f>
        <v>5.4783491805540076E-2</v>
      </c>
      <c r="R241" s="11">
        <f t="shared" si="51"/>
        <v>0</v>
      </c>
      <c r="S241" s="11">
        <f t="shared" si="52"/>
        <v>-0.94222684762957831</v>
      </c>
      <c r="T241" s="11">
        <f t="shared" si="53"/>
        <v>-0.2306552870574243</v>
      </c>
      <c r="U241" s="11">
        <f>'OddsRatio_working_3-way'!S241-'OddsRatio_working_3-way'!R241^2/3</f>
        <v>-0.94222684762957831</v>
      </c>
      <c r="V241" s="11">
        <f>'OddsRatio_working_3-way'!S241*'OddsRatio_working_3-way'!R241/3-2*'OddsRatio_working_3-way'!R241^3/27-'OddsRatio_working_3-way'!T241</f>
        <v>0.2306552870574243</v>
      </c>
      <c r="W241" s="11">
        <f>'OddsRatio_working_3-way'!V241^2+4*'OddsRatio_working_3-way'!U241^3/27</f>
        <v>-7.0724201174252849E-2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0.17601566877823382</v>
      </c>
      <c r="Y241" s="11">
        <f>IF('OddsRatio_working_3-way'!W241&gt;=0,IF('OddsRatio_working_3-way'!V241+SQRT('OddsRatio_working_3-way'!W241)&gt;0,0,PI()),ACOS('OddsRatio_working_3-way'!V241/(2*'OddsRatio_working_3-way'!X241)))</f>
        <v>0.85633262116823727</v>
      </c>
      <c r="Z241" s="11">
        <f>'OddsRatio_working_3-way'!X241^(1/3)*COS('OddsRatio_working_3-way'!Y241/3)</f>
        <v>0.53774785249345836</v>
      </c>
      <c r="AA241" s="11">
        <f>'OddsRatio_working_3-way'!X241^(1/3)*COS(('OddsRatio_working_3-way'!Y241+2*PI())/3)</f>
        <v>-0.40553828612669163</v>
      </c>
      <c r="AB241" s="11">
        <f>'OddsRatio_working_3-way'!X241^(1/3)*COS(('OddsRatio_working_3-way'!Y241+4*PI())/3)</f>
        <v>-0.13220956636676684</v>
      </c>
      <c r="AC241" s="11">
        <f>'OddsRatio_working_3-way'!X241^(1/3)*SIN('OddsRatio_working_3-way'!Y241/3)</f>
        <v>0.15780640993064862</v>
      </c>
      <c r="AD241" s="11">
        <f>'OddsRatio_working_3-way'!X241^(1/3)*SIN(('OddsRatio_working_3-way'!Y241+2*PI())/3)</f>
        <v>0.38680009612453781</v>
      </c>
      <c r="AE241" s="11">
        <f>'OddsRatio_working_3-way'!X241^(1/3)*SIN(('OddsRatio_working_3-way'!Y241+4*PI())/3)</f>
        <v>-0.54460650605518623</v>
      </c>
      <c r="AF241" s="11">
        <f>-'OddsRatio_working_3-way'!U241/(3*'OddsRatio_working_3-way'!X241^(1/3))*COS(('OddsRatio_working_3-way'!Y241)/3)</f>
        <v>0.53774785249345836</v>
      </c>
      <c r="AG241" s="11">
        <f>-'OddsRatio_working_3-way'!U241/(3*'OddsRatio_working_3-way'!X241^(1/3))*COS(('OddsRatio_working_3-way'!Y241+2*PI())/3)</f>
        <v>-0.40553828612669163</v>
      </c>
      <c r="AH241" s="11">
        <f>-'OddsRatio_working_3-way'!U241/(3*'OddsRatio_working_3-way'!X241^(1/3))*COS(('OddsRatio_working_3-way'!Y241+4*PI())/3)</f>
        <v>-0.13220956636676684</v>
      </c>
      <c r="AI241" s="11">
        <f>'OddsRatio_working_3-way'!U241/(3*'OddsRatio_working_3-way'!X241^(1/3))*SIN(('OddsRatio_working_3-way'!Y241)/3)</f>
        <v>-0.15780640993064862</v>
      </c>
      <c r="AJ241" s="11">
        <f>'OddsRatio_working_3-way'!U241/(3*'OddsRatio_working_3-way'!X241^(1/3))*SIN(('OddsRatio_working_3-way'!Y241+2*PI())/3)</f>
        <v>-0.38680009612453781</v>
      </c>
      <c r="AK241" s="11">
        <f>'OddsRatio_working_3-way'!U241/(3*'OddsRatio_working_3-way'!X241^(1/3))*SIN(('OddsRatio_working_3-way'!Y241+4*PI())/3)</f>
        <v>0.54460650605518623</v>
      </c>
      <c r="AL241" s="11">
        <f>'OddsRatio_working_3-way'!Z241+'OddsRatio_working_3-way'!AF241</f>
        <v>1.0754957049869167</v>
      </c>
      <c r="AM241" s="11">
        <f>'OddsRatio_working_3-way'!AA241+'OddsRatio_working_3-way'!AG241</f>
        <v>-0.81107657225338325</v>
      </c>
      <c r="AN241" s="11">
        <f>'OddsRatio_working_3-way'!AB241+'OddsRatio_working_3-way'!AH241</f>
        <v>-0.26441913273353368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1.0754957049869167</v>
      </c>
      <c r="AS241" s="11">
        <f>IF(('OddsRatio_working_3-way'!X241=0),IF(Q241&gt;0,-Q241^(1/3),(-Q241)^(1/3)),'OddsRatio_working_3-way'!AM241-'OddsRatio_working_3-way'!R241/3)</f>
        <v>-0.81107657225338325</v>
      </c>
      <c r="AT241" s="11">
        <f>IF(('OddsRatio_working_3-way'!X241=0),IF(Q241&gt;0,-Q241^(1/3),(-Q241)^(1/3)),'OddsRatio_working_3-way'!AN241-'OddsRatio_working_3-way'!R241/3)</f>
        <v>-0.26441913273353368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1.54</v>
      </c>
      <c r="B242" s="4">
        <f>IF('True_Odds_Calculator_3-way'!B243="","",'True_Odds_Calculator_3-way'!B243)</f>
        <v>4.25</v>
      </c>
      <c r="C242" s="4">
        <f>IF('True_Odds_Calculator_3-way'!C243="","",'True_Odds_Calculator_3-way'!C243)</f>
        <v>6.35</v>
      </c>
      <c r="D242" s="9">
        <f t="shared" si="41"/>
        <v>0.63123859278714534</v>
      </c>
      <c r="E242" s="9">
        <f t="shared" si="42"/>
        <v>0.2214378137492107</v>
      </c>
      <c r="F242" s="9">
        <f t="shared" si="43"/>
        <v>0.14732359346364399</v>
      </c>
      <c r="G242" s="9">
        <f t="shared" si="44"/>
        <v>1.0818278581849821</v>
      </c>
      <c r="H242" s="9">
        <f t="shared" si="45"/>
        <v>1.5841870434198906</v>
      </c>
      <c r="I242" s="9">
        <f t="shared" si="46"/>
        <v>4.5159405391011926</v>
      </c>
      <c r="J242" s="9">
        <f t="shared" si="47"/>
        <v>6.787779041289653</v>
      </c>
      <c r="K242" s="11">
        <f t="shared" si="48"/>
        <v>0.64935064935064934</v>
      </c>
      <c r="L242" s="11">
        <f t="shared" si="49"/>
        <v>0.23529411764705882</v>
      </c>
      <c r="M242" s="11">
        <f t="shared" si="50"/>
        <v>0.15748031496062992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-0.22591627918167989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0.219919034184898</v>
      </c>
      <c r="Q242" s="11">
        <f>2*'OddsRatio_working_3-way'!K242*'OddsRatio_working_3-way'!L242*'OddsRatio_working_3-way'!M242</f>
        <v>4.8122326955119914E-2</v>
      </c>
      <c r="R242" s="11">
        <f t="shared" si="51"/>
        <v>0</v>
      </c>
      <c r="S242" s="11">
        <f t="shared" si="52"/>
        <v>-0.97345368373405727</v>
      </c>
      <c r="T242" s="11">
        <f t="shared" si="53"/>
        <v>-0.21300955880395125</v>
      </c>
      <c r="U242" s="11">
        <f>'OddsRatio_working_3-way'!S242-'OddsRatio_working_3-way'!R242^2/3</f>
        <v>-0.97345368373405727</v>
      </c>
      <c r="V242" s="11">
        <f>'OddsRatio_working_3-way'!S242*'OddsRatio_working_3-way'!R242/3-2*'OddsRatio_working_3-way'!R242^3/27-'OddsRatio_working_3-way'!T242</f>
        <v>0.21300955880395125</v>
      </c>
      <c r="W242" s="11">
        <f>'OddsRatio_working_3-way'!V242^2+4*'OddsRatio_working_3-way'!U242^3/27</f>
        <v>-9.1287144828754968E-2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0.18483791343404696</v>
      </c>
      <c r="Y242" s="11">
        <f>IF('OddsRatio_working_3-way'!W242&gt;=0,IF('OddsRatio_working_3-way'!V242+SQRT('OddsRatio_working_3-way'!W242)&gt;0,0,PI()),ACOS('OddsRatio_working_3-way'!V242/(2*'OddsRatio_working_3-way'!X242)))</f>
        <v>0.95671693472649277</v>
      </c>
      <c r="Z242" s="11">
        <f>'OddsRatio_working_3-way'!X242^(1/3)*COS('OddsRatio_working_3-way'!Y242/3)</f>
        <v>0.54091392909249103</v>
      </c>
      <c r="AA242" s="11">
        <f>'OddsRatio_working_3-way'!X242^(1/3)*COS(('OddsRatio_working_3-way'!Y242+2*PI())/3)</f>
        <v>-0.42512600449544474</v>
      </c>
      <c r="AB242" s="11">
        <f>'OddsRatio_working_3-way'!X242^(1/3)*COS(('OddsRatio_working_3-way'!Y242+4*PI())/3)</f>
        <v>-0.11578792459704645</v>
      </c>
      <c r="AC242" s="11">
        <f>'OddsRatio_working_3-way'!X242^(1/3)*SIN('OddsRatio_working_3-way'!Y242/3)</f>
        <v>0.17859642369994225</v>
      </c>
      <c r="AD242" s="11">
        <f>'OddsRatio_working_3-way'!X242^(1/3)*SIN(('OddsRatio_working_3-way'!Y242+2*PI())/3)</f>
        <v>0.3791469920049807</v>
      </c>
      <c r="AE242" s="11">
        <f>'OddsRatio_working_3-way'!X242^(1/3)*SIN(('OddsRatio_working_3-way'!Y242+4*PI())/3)</f>
        <v>-0.55774341570492292</v>
      </c>
      <c r="AF242" s="11">
        <f>-'OddsRatio_working_3-way'!U242/(3*'OddsRatio_working_3-way'!X242^(1/3))*COS(('OddsRatio_working_3-way'!Y242)/3)</f>
        <v>0.54091392909249103</v>
      </c>
      <c r="AG242" s="11">
        <f>-'OddsRatio_working_3-way'!U242/(3*'OddsRatio_working_3-way'!X242^(1/3))*COS(('OddsRatio_working_3-way'!Y242+2*PI())/3)</f>
        <v>-0.42512600449544474</v>
      </c>
      <c r="AH242" s="11">
        <f>-'OddsRatio_working_3-way'!U242/(3*'OddsRatio_working_3-way'!X242^(1/3))*COS(('OddsRatio_working_3-way'!Y242+4*PI())/3)</f>
        <v>-0.11578792459704645</v>
      </c>
      <c r="AI242" s="11">
        <f>'OddsRatio_working_3-way'!U242/(3*'OddsRatio_working_3-way'!X242^(1/3))*SIN(('OddsRatio_working_3-way'!Y242)/3)</f>
        <v>-0.17859642369994225</v>
      </c>
      <c r="AJ242" s="11">
        <f>'OddsRatio_working_3-way'!U242/(3*'OddsRatio_working_3-way'!X242^(1/3))*SIN(('OddsRatio_working_3-way'!Y242+2*PI())/3)</f>
        <v>-0.3791469920049807</v>
      </c>
      <c r="AK242" s="11">
        <f>'OddsRatio_working_3-way'!U242/(3*'OddsRatio_working_3-way'!X242^(1/3))*SIN(('OddsRatio_working_3-way'!Y242+4*PI())/3)</f>
        <v>0.55774341570492292</v>
      </c>
      <c r="AL242" s="11">
        <f>'OddsRatio_working_3-way'!Z242+'OddsRatio_working_3-way'!AF242</f>
        <v>1.0818278581849821</v>
      </c>
      <c r="AM242" s="11">
        <f>'OddsRatio_working_3-way'!AA242+'OddsRatio_working_3-way'!AG242</f>
        <v>-0.85025200899088949</v>
      </c>
      <c r="AN242" s="11">
        <f>'OddsRatio_working_3-way'!AB242+'OddsRatio_working_3-way'!AH242</f>
        <v>-0.23157584919409291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1.0818278581849821</v>
      </c>
      <c r="AS242" s="11">
        <f>IF(('OddsRatio_working_3-way'!X242=0),IF(Q242&gt;0,-Q242^(1/3),(-Q242)^(1/3)),'OddsRatio_working_3-way'!AM242-'OddsRatio_working_3-way'!R242/3)</f>
        <v>-0.85025200899088949</v>
      </c>
      <c r="AT242" s="11">
        <f>IF(('OddsRatio_working_3-way'!X242=0),IF(Q242&gt;0,-Q242^(1/3),(-Q242)^(1/3)),'OddsRatio_working_3-way'!AN242-'OddsRatio_working_3-way'!R242/3)</f>
        <v>-0.23157584919409291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2.2000000000000002</v>
      </c>
      <c r="B243" s="4">
        <f>IF('True_Odds_Calculator_3-way'!B244="","",'True_Odds_Calculator_3-way'!B244)</f>
        <v>3.58</v>
      </c>
      <c r="C243" s="4">
        <f>IF('True_Odds_Calculator_3-way'!C244="","",'True_Odds_Calculator_3-way'!C244)</f>
        <v>3.35</v>
      </c>
      <c r="D243" s="9">
        <f t="shared" si="41"/>
        <v>0.44229363690204088</v>
      </c>
      <c r="E243" s="9">
        <f t="shared" si="42"/>
        <v>0.26946740044503181</v>
      </c>
      <c r="F243" s="9">
        <f t="shared" si="43"/>
        <v>0.28823896265292726</v>
      </c>
      <c r="G243" s="9">
        <f t="shared" si="44"/>
        <v>1.0507845101207423</v>
      </c>
      <c r="H243" s="9">
        <f t="shared" si="45"/>
        <v>2.260941412144891</v>
      </c>
      <c r="I243" s="9">
        <f t="shared" si="46"/>
        <v>3.7110240361115157</v>
      </c>
      <c r="J243" s="9">
        <f t="shared" si="47"/>
        <v>3.4693435987837447</v>
      </c>
      <c r="K243" s="11">
        <f t="shared" si="48"/>
        <v>0.45454545454545453</v>
      </c>
      <c r="L243" s="11">
        <f t="shared" si="49"/>
        <v>0.27932960893854747</v>
      </c>
      <c r="M243" s="11">
        <f t="shared" si="50"/>
        <v>0.29850746268656714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-0.2757517642867432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0.23233249698687866</v>
      </c>
      <c r="Q243" s="11">
        <f>2*'OddsRatio_working_3-way'!K243*'OddsRatio_working_3-way'!L243*'OddsRatio_working_3-way'!M243</f>
        <v>7.5801793470433504E-2</v>
      </c>
      <c r="R243" s="11">
        <f t="shared" si="51"/>
        <v>0</v>
      </c>
      <c r="S243" s="11">
        <f t="shared" si="52"/>
        <v>-0.84254219583264545</v>
      </c>
      <c r="T243" s="11">
        <f t="shared" si="53"/>
        <v>-0.27489141788993326</v>
      </c>
      <c r="U243" s="11">
        <f>'OddsRatio_working_3-way'!S243-'OddsRatio_working_3-way'!R243^2/3</f>
        <v>-0.84254219583264545</v>
      </c>
      <c r="V243" s="11">
        <f>'OddsRatio_working_3-way'!S243*'OddsRatio_working_3-way'!R243/3-2*'OddsRatio_working_3-way'!R243^3/27-'OddsRatio_working_3-way'!T243</f>
        <v>0.27489141788993326</v>
      </c>
      <c r="W243" s="11">
        <f>'OddsRatio_working_3-way'!V243^2+4*'OddsRatio_working_3-way'!U243^3/27</f>
        <v>-1.3042356181197826E-2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0.14883518385342875</v>
      </c>
      <c r="Y243" s="11">
        <f>IF('OddsRatio_working_3-way'!W243&gt;=0,IF('OddsRatio_working_3-way'!V243+SQRT('OddsRatio_working_3-way'!W243)&gt;0,0,PI()),ACOS('OddsRatio_working_3-way'!V243/(2*'OddsRatio_working_3-way'!X243)))</f>
        <v>0.39375242222885598</v>
      </c>
      <c r="Z243" s="11">
        <f>'OddsRatio_working_3-way'!X243^(1/3)*COS('OddsRatio_working_3-way'!Y243/3)</f>
        <v>0.52539225506037113</v>
      </c>
      <c r="AA243" s="11">
        <f>'OddsRatio_working_3-way'!X243^(1/3)*COS(('OddsRatio_working_3-way'!Y243+2*PI())/3)</f>
        <v>-0.32276094834982083</v>
      </c>
      <c r="AB243" s="11">
        <f>'OddsRatio_working_3-way'!X243^(1/3)*COS(('OddsRatio_working_3-way'!Y243+4*PI())/3)</f>
        <v>-0.20263130671055038</v>
      </c>
      <c r="AC243" s="11">
        <f>'OddsRatio_working_3-way'!X243^(1/3)*SIN('OddsRatio_working_3-way'!Y243/3)</f>
        <v>6.9356880938086188E-2</v>
      </c>
      <c r="AD243" s="11">
        <f>'OddsRatio_working_3-way'!X243^(1/3)*SIN(('OddsRatio_working_3-way'!Y243+2*PI())/3)</f>
        <v>0.42032459936483157</v>
      </c>
      <c r="AE243" s="11">
        <f>'OddsRatio_working_3-way'!X243^(1/3)*SIN(('OddsRatio_working_3-way'!Y243+4*PI())/3)</f>
        <v>-0.48968148030291769</v>
      </c>
      <c r="AF243" s="11">
        <f>-'OddsRatio_working_3-way'!U243/(3*'OddsRatio_working_3-way'!X243^(1/3))*COS(('OddsRatio_working_3-way'!Y243)/3)</f>
        <v>0.52539225506037102</v>
      </c>
      <c r="AG243" s="11">
        <f>-'OddsRatio_working_3-way'!U243/(3*'OddsRatio_working_3-way'!X243^(1/3))*COS(('OddsRatio_working_3-way'!Y243+2*PI())/3)</f>
        <v>-0.32276094834982078</v>
      </c>
      <c r="AH243" s="11">
        <f>-'OddsRatio_working_3-way'!U243/(3*'OddsRatio_working_3-way'!X243^(1/3))*COS(('OddsRatio_working_3-way'!Y243+4*PI())/3)</f>
        <v>-0.20263130671055035</v>
      </c>
      <c r="AI243" s="11">
        <f>'OddsRatio_working_3-way'!U243/(3*'OddsRatio_working_3-way'!X243^(1/3))*SIN(('OddsRatio_working_3-way'!Y243)/3)</f>
        <v>-6.9356880938086174E-2</v>
      </c>
      <c r="AJ243" s="11">
        <f>'OddsRatio_working_3-way'!U243/(3*'OddsRatio_working_3-way'!X243^(1/3))*SIN(('OddsRatio_working_3-way'!Y243+2*PI())/3)</f>
        <v>-0.42032459936483146</v>
      </c>
      <c r="AK243" s="11">
        <f>'OddsRatio_working_3-way'!U243/(3*'OddsRatio_working_3-way'!X243^(1/3))*SIN(('OddsRatio_working_3-way'!Y243+4*PI())/3)</f>
        <v>0.48968148030291758</v>
      </c>
      <c r="AL243" s="11">
        <f>'OddsRatio_working_3-way'!Z243+'OddsRatio_working_3-way'!AF243</f>
        <v>1.0507845101207423</v>
      </c>
      <c r="AM243" s="11">
        <f>'OddsRatio_working_3-way'!AA243+'OddsRatio_working_3-way'!AG243</f>
        <v>-0.64552189669964166</v>
      </c>
      <c r="AN243" s="11">
        <f>'OddsRatio_working_3-way'!AB243+'OddsRatio_working_3-way'!AH243</f>
        <v>-0.4052626134211007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1.0507845101207423</v>
      </c>
      <c r="AS243" s="11">
        <f>IF(('OddsRatio_working_3-way'!X243=0),IF(Q243&gt;0,-Q243^(1/3),(-Q243)^(1/3)),'OddsRatio_working_3-way'!AM243-'OddsRatio_working_3-way'!R243/3)</f>
        <v>-0.64552189669964166</v>
      </c>
      <c r="AT243" s="11">
        <f>IF(('OddsRatio_working_3-way'!X243=0),IF(Q243&gt;0,-Q243^(1/3),(-Q243)^(1/3)),'OddsRatio_working_3-way'!AN243-'OddsRatio_working_3-way'!R243/3)</f>
        <v>-0.4052626134211007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2.68</v>
      </c>
      <c r="B244" s="4">
        <f>IF('True_Odds_Calculator_3-way'!B245="","",'True_Odds_Calculator_3-way'!B245)</f>
        <v>3.67</v>
      </c>
      <c r="C244" s="4">
        <f>IF('True_Odds_Calculator_3-way'!C245="","",'True_Odds_Calculator_3-way'!C245)</f>
        <v>2.58</v>
      </c>
      <c r="D244" s="9">
        <f t="shared" si="41"/>
        <v>0.36151731964360778</v>
      </c>
      <c r="E244" s="9">
        <f t="shared" si="42"/>
        <v>0.2626831282542792</v>
      </c>
      <c r="F244" s="9">
        <f t="shared" si="43"/>
        <v>0.37579955210211302</v>
      </c>
      <c r="G244" s="9">
        <f t="shared" si="44"/>
        <v>1.0512614302200345</v>
      </c>
      <c r="H244" s="9">
        <f t="shared" si="45"/>
        <v>2.7661192027696582</v>
      </c>
      <c r="I244" s="9">
        <f t="shared" si="46"/>
        <v>3.8068680186874913</v>
      </c>
      <c r="J244" s="9">
        <f t="shared" si="47"/>
        <v>2.6609930597476548</v>
      </c>
      <c r="K244" s="11">
        <f t="shared" si="48"/>
        <v>0.37313432835820892</v>
      </c>
      <c r="L244" s="11">
        <f t="shared" si="49"/>
        <v>0.27247956403269757</v>
      </c>
      <c r="M244" s="11">
        <f t="shared" si="50"/>
        <v>0.38759689922480617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-0.27929108024291438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0.23368677176817892</v>
      </c>
      <c r="Q244" s="11">
        <f>2*'OddsRatio_working_3-way'!K244*'OddsRatio_working_3-way'!L244*'OddsRatio_working_3-way'!M244</f>
        <v>7.8815100090448204E-2</v>
      </c>
      <c r="R244" s="11">
        <f t="shared" si="51"/>
        <v>0</v>
      </c>
      <c r="S244" s="11">
        <f t="shared" si="52"/>
        <v>-0.8367140531839723</v>
      </c>
      <c r="T244" s="11">
        <f t="shared" si="53"/>
        <v>-0.2821969825241053</v>
      </c>
      <c r="U244" s="11">
        <f>'OddsRatio_working_3-way'!S244-'OddsRatio_working_3-way'!R244^2/3</f>
        <v>-0.8367140531839723</v>
      </c>
      <c r="V244" s="11">
        <f>'OddsRatio_working_3-way'!S244*'OddsRatio_working_3-way'!R244/3-2*'OddsRatio_working_3-way'!R244^3/27-'OddsRatio_working_3-way'!T244</f>
        <v>0.2821969825241053</v>
      </c>
      <c r="W244" s="11">
        <f>'OddsRatio_working_3-way'!V244^2+4*'OddsRatio_working_3-way'!U244^3/27</f>
        <v>-7.1464159231967167E-3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0.14729354438408604</v>
      </c>
      <c r="Y244" s="11">
        <f>IF('OddsRatio_working_3-way'!W244&gt;=0,IF('OddsRatio_working_3-way'!V244+SQRT('OddsRatio_working_3-way'!W244)&gt;0,0,PI()),ACOS('OddsRatio_working_3-way'!V244/(2*'OddsRatio_working_3-way'!X244)))</f>
        <v>0.29105811227512524</v>
      </c>
      <c r="Z244" s="11">
        <f>'OddsRatio_working_3-way'!X244^(1/3)*COS('OddsRatio_working_3-way'!Y244/3)</f>
        <v>0.52563071511001724</v>
      </c>
      <c r="AA244" s="11">
        <f>'OddsRatio_working_3-way'!X244^(1/3)*COS(('OddsRatio_working_3-way'!Y244+2*PI())/3)</f>
        <v>-0.30711859440844796</v>
      </c>
      <c r="AB244" s="11">
        <f>'OddsRatio_working_3-way'!X244^(1/3)*COS(('OddsRatio_working_3-way'!Y244+4*PI())/3)</f>
        <v>-0.21851212070156942</v>
      </c>
      <c r="AC244" s="11">
        <f>'OddsRatio_working_3-way'!X244^(1/3)*SIN('OddsRatio_working_3-way'!Y244/3)</f>
        <v>5.1156971446609772E-2</v>
      </c>
      <c r="AD244" s="11">
        <f>'OddsRatio_working_3-way'!X244^(1/3)*SIN(('OddsRatio_working_3-way'!Y244+2*PI())/3)</f>
        <v>0.42963106657135103</v>
      </c>
      <c r="AE244" s="11">
        <f>'OddsRatio_working_3-way'!X244^(1/3)*SIN(('OddsRatio_working_3-way'!Y244+4*PI())/3)</f>
        <v>-0.48078803801796083</v>
      </c>
      <c r="AF244" s="11">
        <f>-'OddsRatio_working_3-way'!U244/(3*'OddsRatio_working_3-way'!X244^(1/3))*COS(('OddsRatio_working_3-way'!Y244)/3)</f>
        <v>0.52563071511001724</v>
      </c>
      <c r="AG244" s="11">
        <f>-'OddsRatio_working_3-way'!U244/(3*'OddsRatio_working_3-way'!X244^(1/3))*COS(('OddsRatio_working_3-way'!Y244+2*PI())/3)</f>
        <v>-0.30711859440844796</v>
      </c>
      <c r="AH244" s="11">
        <f>-'OddsRatio_working_3-way'!U244/(3*'OddsRatio_working_3-way'!X244^(1/3))*COS(('OddsRatio_working_3-way'!Y244+4*PI())/3)</f>
        <v>-0.21851212070156942</v>
      </c>
      <c r="AI244" s="11">
        <f>'OddsRatio_working_3-way'!U244/(3*'OddsRatio_working_3-way'!X244^(1/3))*SIN(('OddsRatio_working_3-way'!Y244)/3)</f>
        <v>-5.1156971446609772E-2</v>
      </c>
      <c r="AJ244" s="11">
        <f>'OddsRatio_working_3-way'!U244/(3*'OddsRatio_working_3-way'!X244^(1/3))*SIN(('OddsRatio_working_3-way'!Y244+2*PI())/3)</f>
        <v>-0.42963106657135103</v>
      </c>
      <c r="AK244" s="11">
        <f>'OddsRatio_working_3-way'!U244/(3*'OddsRatio_working_3-way'!X244^(1/3))*SIN(('OddsRatio_working_3-way'!Y244+4*PI())/3)</f>
        <v>0.48078803801796083</v>
      </c>
      <c r="AL244" s="11">
        <f>'OddsRatio_working_3-way'!Z244+'OddsRatio_working_3-way'!AF244</f>
        <v>1.0512614302200345</v>
      </c>
      <c r="AM244" s="11">
        <f>'OddsRatio_working_3-way'!AA244+'OddsRatio_working_3-way'!AG244</f>
        <v>-0.61423718881689593</v>
      </c>
      <c r="AN244" s="11">
        <f>'OddsRatio_working_3-way'!AB244+'OddsRatio_working_3-way'!AH244</f>
        <v>-0.43702424140313884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1.0512614302200345</v>
      </c>
      <c r="AS244" s="11">
        <f>IF(('OddsRatio_working_3-way'!X244=0),IF(Q244&gt;0,-Q244^(1/3),(-Q244)^(1/3)),'OddsRatio_working_3-way'!AM244-'OddsRatio_working_3-way'!R244/3)</f>
        <v>-0.61423718881689593</v>
      </c>
      <c r="AT244" s="11">
        <f>IF(('OddsRatio_working_3-way'!X244=0),IF(Q244&gt;0,-Q244^(1/3),(-Q244)^(1/3)),'OddsRatio_working_3-way'!AN244-'OddsRatio_working_3-way'!R244/3)</f>
        <v>-0.43702424140313884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1.69</v>
      </c>
      <c r="B245" s="4">
        <f>IF('True_Odds_Calculator_3-way'!B246="","",'True_Odds_Calculator_3-way'!B246)</f>
        <v>4.0599999999999996</v>
      </c>
      <c r="C245" s="4">
        <f>IF('True_Odds_Calculator_3-way'!C246="","",'True_Odds_Calculator_3-way'!C246)</f>
        <v>5.0599999999999996</v>
      </c>
      <c r="D245" s="9">
        <f t="shared" si="41"/>
        <v>0.5768195805746984</v>
      </c>
      <c r="E245" s="9">
        <f t="shared" si="42"/>
        <v>0.23509756768247217</v>
      </c>
      <c r="F245" s="9">
        <f t="shared" si="43"/>
        <v>0.18808285174282935</v>
      </c>
      <c r="G245" s="9">
        <f t="shared" si="44"/>
        <v>1.0632526639920805</v>
      </c>
      <c r="H245" s="9">
        <f t="shared" si="45"/>
        <v>1.7336443381545359</v>
      </c>
      <c r="I245" s="9">
        <f t="shared" si="46"/>
        <v>4.2535531518157663</v>
      </c>
      <c r="J245" s="9">
        <f t="shared" si="47"/>
        <v>5.3168058158078466</v>
      </c>
      <c r="K245" s="11">
        <f t="shared" si="48"/>
        <v>0.59171597633136097</v>
      </c>
      <c r="L245" s="11">
        <f t="shared" si="49"/>
        <v>0.24630541871921185</v>
      </c>
      <c r="M245" s="11">
        <f t="shared" si="50"/>
        <v>0.19762845849802374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-0.24690693921463158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0.22495092267898176</v>
      </c>
      <c r="Q245" s="11">
        <f>2*'OddsRatio_working_3-way'!K245*'OddsRatio_working_3-way'!L245*'OddsRatio_working_3-way'!M245</f>
        <v>5.7605870084246301E-2</v>
      </c>
      <c r="R245" s="11">
        <f t="shared" si="51"/>
        <v>0</v>
      </c>
      <c r="S245" s="11">
        <f t="shared" si="52"/>
        <v>-0.91107574130768409</v>
      </c>
      <c r="T245" s="11">
        <f t="shared" si="53"/>
        <v>-0.23331004899044411</v>
      </c>
      <c r="U245" s="11">
        <f>'OddsRatio_working_3-way'!S245-'OddsRatio_working_3-way'!R245^2/3</f>
        <v>-0.91107574130768409</v>
      </c>
      <c r="V245" s="11">
        <f>'OddsRatio_working_3-way'!S245*'OddsRatio_working_3-way'!R245/3-2*'OddsRatio_working_3-way'!R245^3/27-'OddsRatio_working_3-way'!T245</f>
        <v>0.23331004899044411</v>
      </c>
      <c r="W245" s="11">
        <f>'OddsRatio_working_3-way'!V245^2+4*'OddsRatio_working_3-way'!U245^3/27</f>
        <v>-5.7602958015543826E-2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0.16735929685519957</v>
      </c>
      <c r="Y245" s="11">
        <f>IF('OddsRatio_working_3-way'!W245&gt;=0,IF('OddsRatio_working_3-way'!V245+SQRT('OddsRatio_working_3-way'!W245)&gt;0,0,PI()),ACOS('OddsRatio_working_3-way'!V245/(2*'OddsRatio_working_3-way'!X245)))</f>
        <v>0.79954445001370178</v>
      </c>
      <c r="Z245" s="11">
        <f>'OddsRatio_working_3-way'!X245^(1/3)*COS('OddsRatio_working_3-way'!Y245/3)</f>
        <v>0.53162633199604026</v>
      </c>
      <c r="AA245" s="11">
        <f>'OddsRatio_working_3-way'!X245^(1/3)*COS(('OddsRatio_working_3-way'!Y245+2*PI())/3)</f>
        <v>-0.39150730935103395</v>
      </c>
      <c r="AB245" s="11">
        <f>'OddsRatio_working_3-way'!X245^(1/3)*COS(('OddsRatio_working_3-way'!Y245+4*PI())/3)</f>
        <v>-0.1401190226450062</v>
      </c>
      <c r="AC245" s="11">
        <f>'OddsRatio_working_3-way'!X245^(1/3)*SIN('OddsRatio_working_3-way'!Y245/3)</f>
        <v>0.1451390950008439</v>
      </c>
      <c r="AD245" s="11">
        <f>'OddsRatio_working_3-way'!X245^(1/3)*SIN(('OddsRatio_working_3-way'!Y245+2*PI())/3)</f>
        <v>0.38783236132888887</v>
      </c>
      <c r="AE245" s="11">
        <f>'OddsRatio_working_3-way'!X245^(1/3)*SIN(('OddsRatio_working_3-way'!Y245+4*PI())/3)</f>
        <v>-0.53297145632973286</v>
      </c>
      <c r="AF245" s="11">
        <f>-'OddsRatio_working_3-way'!U245/(3*'OddsRatio_working_3-way'!X245^(1/3))*COS(('OddsRatio_working_3-way'!Y245)/3)</f>
        <v>0.53162633199604026</v>
      </c>
      <c r="AG245" s="11">
        <f>-'OddsRatio_working_3-way'!U245/(3*'OddsRatio_working_3-way'!X245^(1/3))*COS(('OddsRatio_working_3-way'!Y245+2*PI())/3)</f>
        <v>-0.39150730935103395</v>
      </c>
      <c r="AH245" s="11">
        <f>-'OddsRatio_working_3-way'!U245/(3*'OddsRatio_working_3-way'!X245^(1/3))*COS(('OddsRatio_working_3-way'!Y245+4*PI())/3)</f>
        <v>-0.1401190226450062</v>
      </c>
      <c r="AI245" s="11">
        <f>'OddsRatio_working_3-way'!U245/(3*'OddsRatio_working_3-way'!X245^(1/3))*SIN(('OddsRatio_working_3-way'!Y245)/3)</f>
        <v>-0.1451390950008439</v>
      </c>
      <c r="AJ245" s="11">
        <f>'OddsRatio_working_3-way'!U245/(3*'OddsRatio_working_3-way'!X245^(1/3))*SIN(('OddsRatio_working_3-way'!Y245+2*PI())/3)</f>
        <v>-0.38783236132888887</v>
      </c>
      <c r="AK245" s="11">
        <f>'OddsRatio_working_3-way'!U245/(3*'OddsRatio_working_3-way'!X245^(1/3))*SIN(('OddsRatio_working_3-way'!Y245+4*PI())/3)</f>
        <v>0.53297145632973286</v>
      </c>
      <c r="AL245" s="11">
        <f>'OddsRatio_working_3-way'!Z245+'OddsRatio_working_3-way'!AF245</f>
        <v>1.0632526639920805</v>
      </c>
      <c r="AM245" s="11">
        <f>'OddsRatio_working_3-way'!AA245+'OddsRatio_working_3-way'!AG245</f>
        <v>-0.7830146187020679</v>
      </c>
      <c r="AN245" s="11">
        <f>'OddsRatio_working_3-way'!AB245+'OddsRatio_working_3-way'!AH245</f>
        <v>-0.28023804529001239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1.0632526639920805</v>
      </c>
      <c r="AS245" s="11">
        <f>IF(('OddsRatio_working_3-way'!X245=0),IF(Q245&gt;0,-Q245^(1/3),(-Q245)^(1/3)),'OddsRatio_working_3-way'!AM245-'OddsRatio_working_3-way'!R245/3)</f>
        <v>-0.7830146187020679</v>
      </c>
      <c r="AT245" s="11">
        <f>IF(('OddsRatio_working_3-way'!X245=0),IF(Q245&gt;0,-Q245^(1/3),(-Q245)^(1/3)),'OddsRatio_working_3-way'!AN245-'OddsRatio_working_3-way'!R245/3)</f>
        <v>-0.28023804529001239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12.92</v>
      </c>
      <c r="B246" s="4">
        <f>IF('True_Odds_Calculator_3-way'!B247="","",'True_Odds_Calculator_3-way'!B247)</f>
        <v>7.21</v>
      </c>
      <c r="C246" s="4">
        <f>IF('True_Odds_Calculator_3-way'!C247="","",'True_Odds_Calculator_3-way'!C247)</f>
        <v>1.2</v>
      </c>
      <c r="D246" s="9">
        <f t="shared" si="41"/>
        <v>6.7243228741028505E-2</v>
      </c>
      <c r="E246" s="9">
        <f t="shared" si="42"/>
        <v>0.12155661060598312</v>
      </c>
      <c r="F246" s="9">
        <f t="shared" si="43"/>
        <v>0.81120016065298839</v>
      </c>
      <c r="G246" s="9">
        <f t="shared" si="44"/>
        <v>1.1637068661021612</v>
      </c>
      <c r="H246" s="9">
        <f t="shared" si="45"/>
        <v>14.871385843937759</v>
      </c>
      <c r="I246" s="9">
        <f t="shared" si="46"/>
        <v>8.2266196384944212</v>
      </c>
      <c r="J246" s="9">
        <f t="shared" si="47"/>
        <v>1.232741373220432</v>
      </c>
      <c r="K246" s="11">
        <f t="shared" si="48"/>
        <v>7.7399380804953566E-2</v>
      </c>
      <c r="L246" s="11">
        <f t="shared" si="49"/>
        <v>0.13869625520110956</v>
      </c>
      <c r="M246" s="11">
        <f t="shared" si="50"/>
        <v>0.83333333333333337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-0.13243989471107798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0.16397719026292171</v>
      </c>
      <c r="Q246" s="11">
        <f>2*'OddsRatio_working_3-way'!K246*'OddsRatio_working_3-way'!L246*'OddsRatio_working_3-way'!M246</f>
        <v>1.7891673787552836E-2</v>
      </c>
      <c r="R246" s="11">
        <f t="shared" si="51"/>
        <v>0</v>
      </c>
      <c r="S246" s="11">
        <f t="shared" si="52"/>
        <v>-1.2381253444865943</v>
      </c>
      <c r="T246" s="11">
        <f t="shared" si="53"/>
        <v>-0.13509278172248715</v>
      </c>
      <c r="U246" s="11">
        <f>'OddsRatio_working_3-way'!S246-'OddsRatio_working_3-way'!R246^2/3</f>
        <v>-1.2381253444865943</v>
      </c>
      <c r="V246" s="11">
        <f>'OddsRatio_working_3-way'!S246*'OddsRatio_working_3-way'!R246/3-2*'OddsRatio_working_3-way'!R246^3/27-'OddsRatio_working_3-way'!T246</f>
        <v>0.13509278172248715</v>
      </c>
      <c r="W246" s="11">
        <f>'OddsRatio_working_3-way'!V246^2+4*'OddsRatio_working_3-way'!U246^3/27</f>
        <v>-0.26293359303454733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0.26513376468684013</v>
      </c>
      <c r="Y246" s="11">
        <f>IF('OddsRatio_working_3-way'!W246&gt;=0,IF('OddsRatio_working_3-way'!V246+SQRT('OddsRatio_working_3-way'!W246)&gt;0,0,PI()),ACOS('OddsRatio_working_3-way'!V246/(2*'OddsRatio_working_3-way'!X246)))</f>
        <v>1.3131932599499745</v>
      </c>
      <c r="Z246" s="11">
        <f>'OddsRatio_working_3-way'!X246^(1/3)*COS('OddsRatio_working_3-way'!Y246/3)</f>
        <v>0.58185343305108062</v>
      </c>
      <c r="AA246" s="11">
        <f>'OddsRatio_working_3-way'!X246^(1/3)*COS(('OddsRatio_working_3-way'!Y246+2*PI())/3)</f>
        <v>-0.52675774280633381</v>
      </c>
      <c r="AB246" s="11">
        <f>'OddsRatio_working_3-way'!X246^(1/3)*COS(('OddsRatio_working_3-way'!Y246+4*PI())/3)</f>
        <v>-5.50956902447471E-2</v>
      </c>
      <c r="AC246" s="11">
        <f>'OddsRatio_working_3-way'!X246^(1/3)*SIN('OddsRatio_working_3-way'!Y246/3)</f>
        <v>0.27231421301296371</v>
      </c>
      <c r="AD246" s="11">
        <f>'OddsRatio_working_3-way'!X246^(1/3)*SIN(('OddsRatio_working_3-way'!Y246+2*PI())/3)</f>
        <v>0.36774274779494226</v>
      </c>
      <c r="AE246" s="11">
        <f>'OddsRatio_working_3-way'!X246^(1/3)*SIN(('OddsRatio_working_3-way'!Y246+4*PI())/3)</f>
        <v>-0.64005696080790575</v>
      </c>
      <c r="AF246" s="11">
        <f>-'OddsRatio_working_3-way'!U246/(3*'OddsRatio_working_3-way'!X246^(1/3))*COS(('OddsRatio_working_3-way'!Y246)/3)</f>
        <v>0.58185343305108062</v>
      </c>
      <c r="AG246" s="11">
        <f>-'OddsRatio_working_3-way'!U246/(3*'OddsRatio_working_3-way'!X246^(1/3))*COS(('OddsRatio_working_3-way'!Y246+2*PI())/3)</f>
        <v>-0.5267577428063337</v>
      </c>
      <c r="AH246" s="11">
        <f>-'OddsRatio_working_3-way'!U246/(3*'OddsRatio_working_3-way'!X246^(1/3))*COS(('OddsRatio_working_3-way'!Y246+4*PI())/3)</f>
        <v>-5.5095690244747093E-2</v>
      </c>
      <c r="AI246" s="11">
        <f>'OddsRatio_working_3-way'!U246/(3*'OddsRatio_working_3-way'!X246^(1/3))*SIN(('OddsRatio_working_3-way'!Y246)/3)</f>
        <v>-0.27231421301296366</v>
      </c>
      <c r="AJ246" s="11">
        <f>'OddsRatio_working_3-way'!U246/(3*'OddsRatio_working_3-way'!X246^(1/3))*SIN(('OddsRatio_working_3-way'!Y246+2*PI())/3)</f>
        <v>-0.3677427477949422</v>
      </c>
      <c r="AK246" s="11">
        <f>'OddsRatio_working_3-way'!U246/(3*'OddsRatio_working_3-way'!X246^(1/3))*SIN(('OddsRatio_working_3-way'!Y246+4*PI())/3)</f>
        <v>0.64005696080790564</v>
      </c>
      <c r="AL246" s="11">
        <f>'OddsRatio_working_3-way'!Z246+'OddsRatio_working_3-way'!AF246</f>
        <v>1.1637068661021612</v>
      </c>
      <c r="AM246" s="11">
        <f>'OddsRatio_working_3-way'!AA246+'OddsRatio_working_3-way'!AG246</f>
        <v>-1.0535154856126674</v>
      </c>
      <c r="AN246" s="11">
        <f>'OddsRatio_working_3-way'!AB246+'OddsRatio_working_3-way'!AH246</f>
        <v>-0.1101913804894942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1.1637068661021612</v>
      </c>
      <c r="AS246" s="11">
        <f>IF(('OddsRatio_working_3-way'!X246=0),IF(Q246&gt;0,-Q246^(1/3),(-Q246)^(1/3)),'OddsRatio_working_3-way'!AM246-'OddsRatio_working_3-way'!R246/3)</f>
        <v>-1.0535154856126674</v>
      </c>
      <c r="AT246" s="11">
        <f>IF(('OddsRatio_working_3-way'!X246=0),IF(Q246&gt;0,-Q246^(1/3),(-Q246)^(1/3)),'OddsRatio_working_3-way'!AN246-'OddsRatio_working_3-way'!R246/3)</f>
        <v>-0.1101913804894942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1.72</v>
      </c>
      <c r="B247" s="4">
        <f>IF('True_Odds_Calculator_3-way'!B248="","",'True_Odds_Calculator_3-way'!B248)</f>
        <v>4.22</v>
      </c>
      <c r="C247" s="4">
        <f>IF('True_Odds_Calculator_3-way'!C248="","",'True_Odds_Calculator_3-way'!C248)</f>
        <v>4.5999999999999996</v>
      </c>
      <c r="D247" s="9">
        <f t="shared" si="41"/>
        <v>0.56656950772409853</v>
      </c>
      <c r="E247" s="9">
        <f t="shared" si="42"/>
        <v>0.22617843294893256</v>
      </c>
      <c r="F247" s="9">
        <f t="shared" si="43"/>
        <v>0.20725205932696883</v>
      </c>
      <c r="G247" s="9">
        <f t="shared" si="44"/>
        <v>1.0625118129738627</v>
      </c>
      <c r="H247" s="9">
        <f t="shared" si="45"/>
        <v>1.7650085053411813</v>
      </c>
      <c r="I247" s="9">
        <f t="shared" si="46"/>
        <v>4.4212880377758381</v>
      </c>
      <c r="J247" s="9">
        <f t="shared" si="47"/>
        <v>4.8250425267059063</v>
      </c>
      <c r="K247" s="11">
        <f t="shared" si="48"/>
        <v>0.58139534883720934</v>
      </c>
      <c r="L247" s="11">
        <f t="shared" si="49"/>
        <v>0.23696682464454977</v>
      </c>
      <c r="M247" s="11">
        <f t="shared" si="50"/>
        <v>0.21739130434782611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-0.24997244571806465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0.22582531064457859</v>
      </c>
      <c r="Q247" s="11">
        <f>2*'OddsRatio_working_3-way'!K247*'OddsRatio_working_3-way'!L247*'OddsRatio_working_3-way'!M247</f>
        <v>5.9900612903071235E-2</v>
      </c>
      <c r="R247" s="11">
        <f t="shared" si="51"/>
        <v>0</v>
      </c>
      <c r="S247" s="11">
        <f t="shared" si="52"/>
        <v>-0.90340081282110274</v>
      </c>
      <c r="T247" s="11">
        <f t="shared" si="53"/>
        <v>-0.23962886281726858</v>
      </c>
      <c r="U247" s="11">
        <f>'OddsRatio_working_3-way'!S247-'OddsRatio_working_3-way'!R247^2/3</f>
        <v>-0.90340081282110274</v>
      </c>
      <c r="V247" s="11">
        <f>'OddsRatio_working_3-way'!S247*'OddsRatio_working_3-way'!R247/3-2*'OddsRatio_working_3-way'!R247^3/27-'OddsRatio_working_3-way'!T247</f>
        <v>0.23962886281726858</v>
      </c>
      <c r="W247" s="11">
        <f>'OddsRatio_working_3-way'!V247^2+4*'OddsRatio_working_3-way'!U247^3/27</f>
        <v>-5.1806932758629236E-2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0.16524899746573848</v>
      </c>
      <c r="Y247" s="11">
        <f>IF('OddsRatio_working_3-way'!W247&gt;=0,IF('OddsRatio_working_3-way'!V247+SQRT('OddsRatio_working_3-way'!W247)&gt;0,0,PI()),ACOS('OddsRatio_working_3-way'!V247/(2*'OddsRatio_working_3-way'!X247)))</f>
        <v>0.75968365979877783</v>
      </c>
      <c r="Z247" s="11">
        <f>'OddsRatio_working_3-way'!X247^(1/3)*COS('OddsRatio_working_3-way'!Y247/3)</f>
        <v>0.53125590648693133</v>
      </c>
      <c r="AA247" s="11">
        <f>'OddsRatio_working_3-way'!X247^(1/3)*COS(('OddsRatio_working_3-way'!Y247+2*PI())/3)</f>
        <v>-0.38468917519392831</v>
      </c>
      <c r="AB247" s="11">
        <f>'OddsRatio_working_3-way'!X247^(1/3)*COS(('OddsRatio_working_3-way'!Y247+4*PI())/3)</f>
        <v>-0.14656673129300318</v>
      </c>
      <c r="AC247" s="11">
        <f>'OddsRatio_working_3-way'!X247^(1/3)*SIN('OddsRatio_working_3-way'!Y247/3)</f>
        <v>0.13748005708629082</v>
      </c>
      <c r="AD247" s="11">
        <f>'OddsRatio_working_3-way'!X247^(1/3)*SIN(('OddsRatio_working_3-way'!Y247+2*PI())/3)</f>
        <v>0.39134108238506737</v>
      </c>
      <c r="AE247" s="11">
        <f>'OddsRatio_working_3-way'!X247^(1/3)*SIN(('OddsRatio_working_3-way'!Y247+4*PI())/3)</f>
        <v>-0.52882113947135811</v>
      </c>
      <c r="AF247" s="11">
        <f>-'OddsRatio_working_3-way'!U247/(3*'OddsRatio_working_3-way'!X247^(1/3))*COS(('OddsRatio_working_3-way'!Y247)/3)</f>
        <v>0.53125590648693122</v>
      </c>
      <c r="AG247" s="11">
        <f>-'OddsRatio_working_3-way'!U247/(3*'OddsRatio_working_3-way'!X247^(1/3))*COS(('OddsRatio_working_3-way'!Y247+2*PI())/3)</f>
        <v>-0.38468917519392826</v>
      </c>
      <c r="AH247" s="11">
        <f>-'OddsRatio_working_3-way'!U247/(3*'OddsRatio_working_3-way'!X247^(1/3))*COS(('OddsRatio_working_3-way'!Y247+4*PI())/3)</f>
        <v>-0.14656673129300316</v>
      </c>
      <c r="AI247" s="11">
        <f>'OddsRatio_working_3-way'!U247/(3*'OddsRatio_working_3-way'!X247^(1/3))*SIN(('OddsRatio_working_3-way'!Y247)/3)</f>
        <v>-0.1374800570862908</v>
      </c>
      <c r="AJ247" s="11">
        <f>'OddsRatio_working_3-way'!U247/(3*'OddsRatio_working_3-way'!X247^(1/3))*SIN(('OddsRatio_working_3-way'!Y247+2*PI())/3)</f>
        <v>-0.39134108238506726</v>
      </c>
      <c r="AK247" s="11">
        <f>'OddsRatio_working_3-way'!U247/(3*'OddsRatio_working_3-way'!X247^(1/3))*SIN(('OddsRatio_working_3-way'!Y247+4*PI())/3)</f>
        <v>0.528821139471358</v>
      </c>
      <c r="AL247" s="11">
        <f>'OddsRatio_working_3-way'!Z247+'OddsRatio_working_3-way'!AF247</f>
        <v>1.0625118129738627</v>
      </c>
      <c r="AM247" s="11">
        <f>'OddsRatio_working_3-way'!AA247+'OddsRatio_working_3-way'!AG247</f>
        <v>-0.76937835038785662</v>
      </c>
      <c r="AN247" s="11">
        <f>'OddsRatio_working_3-way'!AB247+'OddsRatio_working_3-way'!AH247</f>
        <v>-0.29313346258600637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1.0625118129738627</v>
      </c>
      <c r="AS247" s="11">
        <f>IF(('OddsRatio_working_3-way'!X247=0),IF(Q247&gt;0,-Q247^(1/3),(-Q247)^(1/3)),'OddsRatio_working_3-way'!AM247-'OddsRatio_working_3-way'!R247/3)</f>
        <v>-0.76937835038785662</v>
      </c>
      <c r="AT247" s="11">
        <f>IF(('OddsRatio_working_3-way'!X247=0),IF(Q247&gt;0,-Q247^(1/3),(-Q247)^(1/3)),'OddsRatio_working_3-way'!AN247-'OddsRatio_working_3-way'!R247/3)</f>
        <v>-0.29313346258600637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2.74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2.4700000000000002</v>
      </c>
      <c r="D248" s="9">
        <f t="shared" si="41"/>
        <v>0.3530160068365501</v>
      </c>
      <c r="E248" s="9">
        <f t="shared" si="42"/>
        <v>0.25457216678262645</v>
      </c>
      <c r="F248" s="9">
        <f t="shared" si="43"/>
        <v>0.39241182638082334</v>
      </c>
      <c r="G248" s="9">
        <f t="shared" si="44"/>
        <v>1.0532946776563035</v>
      </c>
      <c r="H248" s="9">
        <f t="shared" si="45"/>
        <v>2.8327327391219681</v>
      </c>
      <c r="I248" s="9">
        <f t="shared" si="46"/>
        <v>3.9281592038845234</v>
      </c>
      <c r="J248" s="9">
        <f t="shared" si="47"/>
        <v>2.5483431761547664</v>
      </c>
      <c r="K248" s="11">
        <f t="shared" si="48"/>
        <v>0.36496350364963503</v>
      </c>
      <c r="L248" s="11">
        <f t="shared" si="49"/>
        <v>0.26455026455026459</v>
      </c>
      <c r="M248" s="11">
        <f t="shared" si="50"/>
        <v>0.40485829959514169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-0.27795344622082996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0.23414641163392608</v>
      </c>
      <c r="Q248" s="11">
        <f>2*'OddsRatio_working_3-way'!K248*'OddsRatio_working_3-way'!L248*'OddsRatio_working_3-way'!M248</f>
        <v>7.8179102381945267E-2</v>
      </c>
      <c r="R248" s="11">
        <f t="shared" si="51"/>
        <v>0</v>
      </c>
      <c r="S248" s="11">
        <f t="shared" si="52"/>
        <v>-0.84239434631042553</v>
      </c>
      <c r="T248" s="11">
        <f t="shared" si="53"/>
        <v>-0.2812668935927965</v>
      </c>
      <c r="U248" s="11">
        <f>'OddsRatio_working_3-way'!S248-'OddsRatio_working_3-way'!R248^2/3</f>
        <v>-0.84239434631042553</v>
      </c>
      <c r="V248" s="11">
        <f>'OddsRatio_working_3-way'!S248*'OddsRatio_working_3-way'!R248/3-2*'OddsRatio_working_3-way'!R248^3/27-'OddsRatio_working_3-way'!T248</f>
        <v>0.2812668935927965</v>
      </c>
      <c r="W248" s="11">
        <f>'OddsRatio_working_3-way'!V248^2+4*'OddsRatio_working_3-way'!U248^3/27</f>
        <v>-9.4499438856901485E-3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0.14879600911737489</v>
      </c>
      <c r="Y248" s="11">
        <f>IF('OddsRatio_working_3-way'!W248&gt;=0,IF('OddsRatio_working_3-way'!V248+SQRT('OddsRatio_working_3-way'!W248)&gt;0,0,PI()),ACOS('OddsRatio_working_3-way'!V248/(2*'OddsRatio_working_3-way'!X248)))</f>
        <v>0.33276545987591843</v>
      </c>
      <c r="Z248" s="11">
        <f>'OddsRatio_working_3-way'!X248^(1/3)*COS('OddsRatio_working_3-way'!Y248/3)</f>
        <v>0.52664733882815173</v>
      </c>
      <c r="AA248" s="11">
        <f>'OddsRatio_working_3-way'!X248^(1/3)*COS(('OddsRatio_working_3-way'!Y248+2*PI())/3)</f>
        <v>-0.31412250755557142</v>
      </c>
      <c r="AB248" s="11">
        <f>'OddsRatio_working_3-way'!X248^(1/3)*COS(('OddsRatio_working_3-way'!Y248+4*PI())/3)</f>
        <v>-0.21252483127258046</v>
      </c>
      <c r="AC248" s="11">
        <f>'OddsRatio_working_3-way'!X248^(1/3)*SIN('OddsRatio_working_3-way'!Y248/3)</f>
        <v>5.8657445751025238E-2</v>
      </c>
      <c r="AD248" s="11">
        <f>'OddsRatio_working_3-way'!X248^(1/3)*SIN(('OddsRatio_working_3-way'!Y248+2*PI())/3)</f>
        <v>0.42676125138513754</v>
      </c>
      <c r="AE248" s="11">
        <f>'OddsRatio_working_3-way'!X248^(1/3)*SIN(('OddsRatio_working_3-way'!Y248+4*PI())/3)</f>
        <v>-0.48541869713616281</v>
      </c>
      <c r="AF248" s="11">
        <f>-'OddsRatio_working_3-way'!U248/(3*'OddsRatio_working_3-way'!X248^(1/3))*COS(('OddsRatio_working_3-way'!Y248)/3)</f>
        <v>0.52664733882815173</v>
      </c>
      <c r="AG248" s="11">
        <f>-'OddsRatio_working_3-way'!U248/(3*'OddsRatio_working_3-way'!X248^(1/3))*COS(('OddsRatio_working_3-way'!Y248+2*PI())/3)</f>
        <v>-0.31412250755557142</v>
      </c>
      <c r="AH248" s="11">
        <f>-'OddsRatio_working_3-way'!U248/(3*'OddsRatio_working_3-way'!X248^(1/3))*COS(('OddsRatio_working_3-way'!Y248+4*PI())/3)</f>
        <v>-0.21252483127258046</v>
      </c>
      <c r="AI248" s="11">
        <f>'OddsRatio_working_3-way'!U248/(3*'OddsRatio_working_3-way'!X248^(1/3))*SIN(('OddsRatio_working_3-way'!Y248)/3)</f>
        <v>-5.8657445751025238E-2</v>
      </c>
      <c r="AJ248" s="11">
        <f>'OddsRatio_working_3-way'!U248/(3*'OddsRatio_working_3-way'!X248^(1/3))*SIN(('OddsRatio_working_3-way'!Y248+2*PI())/3)</f>
        <v>-0.42676125138513754</v>
      </c>
      <c r="AK248" s="11">
        <f>'OddsRatio_working_3-way'!U248/(3*'OddsRatio_working_3-way'!X248^(1/3))*SIN(('OddsRatio_working_3-way'!Y248+4*PI())/3)</f>
        <v>0.48541869713616281</v>
      </c>
      <c r="AL248" s="11">
        <f>'OddsRatio_working_3-way'!Z248+'OddsRatio_working_3-way'!AF248</f>
        <v>1.0532946776563035</v>
      </c>
      <c r="AM248" s="11">
        <f>'OddsRatio_working_3-way'!AA248+'OddsRatio_working_3-way'!AG248</f>
        <v>-0.62824501511114283</v>
      </c>
      <c r="AN248" s="11">
        <f>'OddsRatio_working_3-way'!AB248+'OddsRatio_working_3-way'!AH248</f>
        <v>-0.42504966254516091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1.0532946776563035</v>
      </c>
      <c r="AS248" s="11">
        <f>IF(('OddsRatio_working_3-way'!X248=0),IF(Q248&gt;0,-Q248^(1/3),(-Q248)^(1/3)),'OddsRatio_working_3-way'!AM248-'OddsRatio_working_3-way'!R248/3)</f>
        <v>-0.62824501511114283</v>
      </c>
      <c r="AT248" s="11">
        <f>IF(('OddsRatio_working_3-way'!X248=0),IF(Q248&gt;0,-Q248^(1/3),(-Q248)^(1/3)),'OddsRatio_working_3-way'!AN248-'OddsRatio_working_3-way'!R248/3)</f>
        <v>-0.42504966254516091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1.25</v>
      </c>
      <c r="B249" s="4">
        <f>IF('True_Odds_Calculator_3-way'!B250="","",'True_Odds_Calculator_3-way'!B250)</f>
        <v>6.07</v>
      </c>
      <c r="C249" s="4">
        <f>IF('True_Odds_Calculator_3-way'!C250="","",'True_Odds_Calculator_3-way'!C250)</f>
        <v>11.35</v>
      </c>
      <c r="D249" s="9">
        <f t="shared" si="41"/>
        <v>0.77641493900824443</v>
      </c>
      <c r="E249" s="9">
        <f t="shared" si="42"/>
        <v>0.14619767988681973</v>
      </c>
      <c r="F249" s="9">
        <f t="shared" si="43"/>
        <v>7.7387381104935871E-2</v>
      </c>
      <c r="G249" s="9">
        <f t="shared" si="44"/>
        <v>1.1518843842822113</v>
      </c>
      <c r="H249" s="9">
        <f t="shared" si="45"/>
        <v>1.2879710960705528</v>
      </c>
      <c r="I249" s="9">
        <f t="shared" si="46"/>
        <v>6.840053828310813</v>
      </c>
      <c r="J249" s="9">
        <f t="shared" si="47"/>
        <v>12.922003377320888</v>
      </c>
      <c r="K249" s="11">
        <f t="shared" si="48"/>
        <v>0.8</v>
      </c>
      <c r="L249" s="11">
        <f t="shared" si="49"/>
        <v>0.16474464579901152</v>
      </c>
      <c r="M249" s="11">
        <f t="shared" si="50"/>
        <v>8.8105726872246701E-2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-0.15233291481903499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0.18195937266400075</v>
      </c>
      <c r="Q249" s="11">
        <f>2*'OddsRatio_working_3-way'!K249*'OddsRatio_working_3-way'!L249*'OddsRatio_working_3-way'!M249</f>
        <v>2.3223914826292377E-2</v>
      </c>
      <c r="R249" s="11">
        <f t="shared" si="51"/>
        <v>0</v>
      </c>
      <c r="S249" s="11">
        <f t="shared" si="52"/>
        <v>-1.1944849403043376</v>
      </c>
      <c r="T249" s="11">
        <f t="shared" si="53"/>
        <v>-0.15245500195332964</v>
      </c>
      <c r="U249" s="11">
        <f>'OddsRatio_working_3-way'!S249-'OddsRatio_working_3-way'!R249^2/3</f>
        <v>-1.1944849403043376</v>
      </c>
      <c r="V249" s="11">
        <f>'OddsRatio_working_3-way'!S249*'OddsRatio_working_3-way'!R249/3-2*'OddsRatio_working_3-way'!R249^3/27-'OddsRatio_working_3-way'!T249</f>
        <v>0.15245500195332964</v>
      </c>
      <c r="W249" s="11">
        <f>'OddsRatio_working_3-way'!V249^2+4*'OddsRatio_working_3-way'!U249^3/27</f>
        <v>-0.22924403112751895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0.25124020316626711</v>
      </c>
      <c r="Y249" s="11">
        <f>IF('OddsRatio_working_3-way'!W249&gt;=0,IF('OddsRatio_working_3-way'!V249+SQRT('OddsRatio_working_3-way'!W249)&gt;0,0,PI()),ACOS('OddsRatio_working_3-way'!V249/(2*'OddsRatio_working_3-way'!X249)))</f>
        <v>1.2625323869617555</v>
      </c>
      <c r="Z249" s="11">
        <f>'OddsRatio_working_3-way'!X249^(1/3)*COS('OddsRatio_working_3-way'!Y249/3)</f>
        <v>0.57594219214110565</v>
      </c>
      <c r="AA249" s="11">
        <f>'OddsRatio_working_3-way'!X249^(1/3)*COS(('OddsRatio_working_3-way'!Y249+2*PI())/3)</f>
        <v>-0.51121799651904209</v>
      </c>
      <c r="AB249" s="11">
        <f>'OddsRatio_working_3-way'!X249^(1/3)*COS(('OddsRatio_working_3-way'!Y249+4*PI())/3)</f>
        <v>-6.4724195622063718E-2</v>
      </c>
      <c r="AC249" s="11">
        <f>'OddsRatio_working_3-way'!X249^(1/3)*SIN('OddsRatio_working_3-way'!Y249/3)</f>
        <v>0.25778331613936989</v>
      </c>
      <c r="AD249" s="11">
        <f>'OddsRatio_working_3-way'!X249^(1/3)*SIN(('OddsRatio_working_3-way'!Y249+2*PI())/3)</f>
        <v>0.36988891143581093</v>
      </c>
      <c r="AE249" s="11">
        <f>'OddsRatio_working_3-way'!X249^(1/3)*SIN(('OddsRatio_working_3-way'!Y249+4*PI())/3)</f>
        <v>-0.62767222757518071</v>
      </c>
      <c r="AF249" s="11">
        <f>-'OddsRatio_working_3-way'!U249/(3*'OddsRatio_working_3-way'!X249^(1/3))*COS(('OddsRatio_working_3-way'!Y249)/3)</f>
        <v>0.57594219214110565</v>
      </c>
      <c r="AG249" s="11">
        <f>-'OddsRatio_working_3-way'!U249/(3*'OddsRatio_working_3-way'!X249^(1/3))*COS(('OddsRatio_working_3-way'!Y249+2*PI())/3)</f>
        <v>-0.51121799651904209</v>
      </c>
      <c r="AH249" s="11">
        <f>-'OddsRatio_working_3-way'!U249/(3*'OddsRatio_working_3-way'!X249^(1/3))*COS(('OddsRatio_working_3-way'!Y249+4*PI())/3)</f>
        <v>-6.4724195622063718E-2</v>
      </c>
      <c r="AI249" s="11">
        <f>'OddsRatio_working_3-way'!U249/(3*'OddsRatio_working_3-way'!X249^(1/3))*SIN(('OddsRatio_working_3-way'!Y249)/3)</f>
        <v>-0.25778331613936989</v>
      </c>
      <c r="AJ249" s="11">
        <f>'OddsRatio_working_3-way'!U249/(3*'OddsRatio_working_3-way'!X249^(1/3))*SIN(('OddsRatio_working_3-way'!Y249+2*PI())/3)</f>
        <v>-0.36988891143581093</v>
      </c>
      <c r="AK249" s="11">
        <f>'OddsRatio_working_3-way'!U249/(3*'OddsRatio_working_3-way'!X249^(1/3))*SIN(('OddsRatio_working_3-way'!Y249+4*PI())/3)</f>
        <v>0.62767222757518071</v>
      </c>
      <c r="AL249" s="11">
        <f>'OddsRatio_working_3-way'!Z249+'OddsRatio_working_3-way'!AF249</f>
        <v>1.1518843842822113</v>
      </c>
      <c r="AM249" s="11">
        <f>'OddsRatio_working_3-way'!AA249+'OddsRatio_working_3-way'!AG249</f>
        <v>-1.0224359930380842</v>
      </c>
      <c r="AN249" s="11">
        <f>'OddsRatio_working_3-way'!AB249+'OddsRatio_working_3-way'!AH249</f>
        <v>-0.12944839124412744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1.1518843842822113</v>
      </c>
      <c r="AS249" s="11">
        <f>IF(('OddsRatio_working_3-way'!X249=0),IF(Q249&gt;0,-Q249^(1/3),(-Q249)^(1/3)),'OddsRatio_working_3-way'!AM249-'OddsRatio_working_3-way'!R249/3)</f>
        <v>-1.0224359930380842</v>
      </c>
      <c r="AT249" s="11">
        <f>IF(('OddsRatio_working_3-way'!X249=0),IF(Q249&gt;0,-Q249^(1/3),(-Q249)^(1/3)),'OddsRatio_working_3-way'!AN249-'OddsRatio_working_3-way'!R249/3)</f>
        <v>-0.12944839124412744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1.48</v>
      </c>
      <c r="B250" s="4">
        <f>IF('True_Odds_Calculator_3-way'!B251="","",'True_Odds_Calculator_3-way'!B251)</f>
        <v>4.74</v>
      </c>
      <c r="C250" s="4">
        <f>IF('True_Odds_Calculator_3-way'!C251="","",'True_Odds_Calculator_3-way'!C251)</f>
        <v>6.67</v>
      </c>
      <c r="D250" s="9">
        <f t="shared" si="41"/>
        <v>0.65974024338971426</v>
      </c>
      <c r="E250" s="9">
        <f t="shared" si="42"/>
        <v>0.19926125729622032</v>
      </c>
      <c r="F250" s="9">
        <f t="shared" si="43"/>
        <v>0.14099849931406563</v>
      </c>
      <c r="G250" s="9">
        <f t="shared" si="44"/>
        <v>1.0744751438777356</v>
      </c>
      <c r="H250" s="9">
        <f t="shared" si="45"/>
        <v>1.515748069061313</v>
      </c>
      <c r="I250" s="9">
        <f t="shared" si="46"/>
        <v>5.0185370381027319</v>
      </c>
      <c r="J250" s="9">
        <f t="shared" si="47"/>
        <v>7.0922740657867607</v>
      </c>
      <c r="K250" s="11">
        <f t="shared" si="48"/>
        <v>0.67567567567567566</v>
      </c>
      <c r="L250" s="11">
        <f t="shared" si="49"/>
        <v>0.21097046413502107</v>
      </c>
      <c r="M250" s="11">
        <f t="shared" si="50"/>
        <v>0.14992503748125938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-0.21753543344646531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0.21136369892371634</v>
      </c>
      <c r="Q250" s="11">
        <f>2*'OddsRatio_working_3-way'!K250*'OddsRatio_working_3-way'!L250*'OddsRatio_working_3-way'!M250</f>
        <v>4.2742911814705027E-2</v>
      </c>
      <c r="R250" s="11">
        <f t="shared" si="51"/>
        <v>0</v>
      </c>
      <c r="S250" s="11">
        <f t="shared" si="52"/>
        <v>-0.97162883110595488</v>
      </c>
      <c r="T250" s="11">
        <f t="shared" si="53"/>
        <v>-0.1964871245916997</v>
      </c>
      <c r="U250" s="11">
        <f>'OddsRatio_working_3-way'!S250-'OddsRatio_working_3-way'!R250^2/3</f>
        <v>-0.97162883110595488</v>
      </c>
      <c r="V250" s="11">
        <f>'OddsRatio_working_3-way'!S250*'OddsRatio_working_3-way'!R250/3-2*'OddsRatio_working_3-way'!R250^3/27-'OddsRatio_working_3-way'!T250</f>
        <v>0.1964871245916997</v>
      </c>
      <c r="W250" s="11">
        <f>'OddsRatio_working_3-way'!V250^2+4*'OddsRatio_working_3-way'!U250^3/27</f>
        <v>-9.7285910073887552E-2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0.1843184067071176</v>
      </c>
      <c r="Y250" s="11">
        <f>IF('OddsRatio_working_3-way'!W250&gt;=0,IF('OddsRatio_working_3-way'!V250+SQRT('OddsRatio_working_3-way'!W250)&gt;0,0,PI()),ACOS('OddsRatio_working_3-way'!V250/(2*'OddsRatio_working_3-way'!X250)))</f>
        <v>1.0086422163029618</v>
      </c>
      <c r="Z250" s="11">
        <f>'OddsRatio_working_3-way'!X250^(1/3)*COS('OddsRatio_working_3-way'!Y250/3)</f>
        <v>0.53723757193886779</v>
      </c>
      <c r="AA250" s="11">
        <f>'OddsRatio_working_3-way'!X250^(1/3)*COS(('OddsRatio_working_3-way'!Y250+2*PI())/3)</f>
        <v>-0.43121968156786233</v>
      </c>
      <c r="AB250" s="11">
        <f>'OddsRatio_working_3-way'!X250^(1/3)*COS(('OddsRatio_working_3-way'!Y250+4*PI())/3)</f>
        <v>-0.10601789037100566</v>
      </c>
      <c r="AC250" s="11">
        <f>'OddsRatio_working_3-way'!X250^(1/3)*SIN('OddsRatio_working_3-way'!Y250/3)</f>
        <v>0.18775534168845379</v>
      </c>
      <c r="AD250" s="11">
        <f>'OddsRatio_working_3-way'!X250^(1/3)*SIN(('OddsRatio_working_3-way'!Y250+2*PI())/3)</f>
        <v>0.37138371432230255</v>
      </c>
      <c r="AE250" s="11">
        <f>'OddsRatio_working_3-way'!X250^(1/3)*SIN(('OddsRatio_working_3-way'!Y250+4*PI())/3)</f>
        <v>-0.55913905601075631</v>
      </c>
      <c r="AF250" s="11">
        <f>-'OddsRatio_working_3-way'!U250/(3*'OddsRatio_working_3-way'!X250^(1/3))*COS(('OddsRatio_working_3-way'!Y250)/3)</f>
        <v>0.5372375719388679</v>
      </c>
      <c r="AG250" s="11">
        <f>-'OddsRatio_working_3-way'!U250/(3*'OddsRatio_working_3-way'!X250^(1/3))*COS(('OddsRatio_working_3-way'!Y250+2*PI())/3)</f>
        <v>-0.43121968156786245</v>
      </c>
      <c r="AH250" s="11">
        <f>-'OddsRatio_working_3-way'!U250/(3*'OddsRatio_working_3-way'!X250^(1/3))*COS(('OddsRatio_working_3-way'!Y250+4*PI())/3)</f>
        <v>-0.10601789037100567</v>
      </c>
      <c r="AI250" s="11">
        <f>'OddsRatio_working_3-way'!U250/(3*'OddsRatio_working_3-way'!X250^(1/3))*SIN(('OddsRatio_working_3-way'!Y250)/3)</f>
        <v>-0.18775534168845384</v>
      </c>
      <c r="AJ250" s="11">
        <f>'OddsRatio_working_3-way'!U250/(3*'OddsRatio_working_3-way'!X250^(1/3))*SIN(('OddsRatio_working_3-way'!Y250+2*PI())/3)</f>
        <v>-0.37138371432230266</v>
      </c>
      <c r="AK250" s="11">
        <f>'OddsRatio_working_3-way'!U250/(3*'OddsRatio_working_3-way'!X250^(1/3))*SIN(('OddsRatio_working_3-way'!Y250+4*PI())/3)</f>
        <v>0.55913905601075642</v>
      </c>
      <c r="AL250" s="11">
        <f>'OddsRatio_working_3-way'!Z250+'OddsRatio_working_3-way'!AF250</f>
        <v>1.0744751438777356</v>
      </c>
      <c r="AM250" s="11">
        <f>'OddsRatio_working_3-way'!AA250+'OddsRatio_working_3-way'!AG250</f>
        <v>-0.86243936313572478</v>
      </c>
      <c r="AN250" s="11">
        <f>'OddsRatio_working_3-way'!AB250+'OddsRatio_working_3-way'!AH250</f>
        <v>-0.21203578074201135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1.0744751438777356</v>
      </c>
      <c r="AS250" s="11">
        <f>IF(('OddsRatio_working_3-way'!X250=0),IF(Q250&gt;0,-Q250^(1/3),(-Q250)^(1/3)),'OddsRatio_working_3-way'!AM250-'OddsRatio_working_3-way'!R250/3)</f>
        <v>-0.86243936313572478</v>
      </c>
      <c r="AT250" s="11">
        <f>IF(('OddsRatio_working_3-way'!X250=0),IF(Q250&gt;0,-Q250^(1/3),(-Q250)^(1/3)),'OddsRatio_working_3-way'!AN250-'OddsRatio_working_3-way'!R250/3)</f>
        <v>-0.21203578074201135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1.22</v>
      </c>
      <c r="B251" s="4">
        <f>IF('True_Odds_Calculator_3-way'!B252="","",'True_Odds_Calculator_3-way'!B252)</f>
        <v>6.4</v>
      </c>
      <c r="C251" s="4">
        <f>IF('True_Odds_Calculator_3-way'!C252="","",'True_Odds_Calculator_3-way'!C252)</f>
        <v>13.87</v>
      </c>
      <c r="D251" s="9">
        <f t="shared" si="41"/>
        <v>0.79805141203427155</v>
      </c>
      <c r="E251" s="9">
        <f t="shared" si="42"/>
        <v>0.13867165805796869</v>
      </c>
      <c r="F251" s="9">
        <f t="shared" si="43"/>
        <v>6.3276929907759849E-2</v>
      </c>
      <c r="G251" s="9">
        <f t="shared" si="44"/>
        <v>1.1502368309543529</v>
      </c>
      <c r="H251" s="9">
        <f t="shared" si="45"/>
        <v>1.2530521028099577</v>
      </c>
      <c r="I251" s="9">
        <f t="shared" si="46"/>
        <v>7.2112788871535063</v>
      </c>
      <c r="J251" s="9">
        <f t="shared" si="47"/>
        <v>15.803548014382519</v>
      </c>
      <c r="K251" s="11">
        <f t="shared" si="48"/>
        <v>0.81967213114754101</v>
      </c>
      <c r="L251" s="11">
        <f t="shared" si="49"/>
        <v>0.15625</v>
      </c>
      <c r="M251" s="11">
        <f t="shared" si="50"/>
        <v>7.2098053352559491E-2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-0.14118180233314048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0.1707342477572778</v>
      </c>
      <c r="Q251" s="11">
        <f>2*'OddsRatio_working_3-way'!K251*'OddsRatio_working_3-way'!L251*'OddsRatio_working_3-way'!M251</f>
        <v>1.8467739075962986E-2</v>
      </c>
      <c r="R251" s="11">
        <f t="shared" si="51"/>
        <v>0</v>
      </c>
      <c r="S251" s="11">
        <f t="shared" si="52"/>
        <v>-1.2093219163926221</v>
      </c>
      <c r="T251" s="11">
        <f t="shared" si="53"/>
        <v>-0.13080821161629227</v>
      </c>
      <c r="U251" s="11">
        <f>'OddsRatio_working_3-way'!S251-'OddsRatio_working_3-way'!R251^2/3</f>
        <v>-1.2093219163926221</v>
      </c>
      <c r="V251" s="11">
        <f>'OddsRatio_working_3-way'!S251*'OddsRatio_working_3-way'!R251/3-2*'OddsRatio_working_3-way'!R251^3/27-'OddsRatio_working_3-way'!T251</f>
        <v>0.13080821161629227</v>
      </c>
      <c r="W251" s="11">
        <f>'OddsRatio_working_3-way'!V251^2+4*'OddsRatio_working_3-way'!U251^3/27</f>
        <v>-0.24490170394026836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0.25593577913537269</v>
      </c>
      <c r="Y251" s="11">
        <f>IF('OddsRatio_working_3-way'!W251&gt;=0,IF('OddsRatio_working_3-way'!V251+SQRT('OddsRatio_working_3-way'!W251)&gt;0,0,PI()),ACOS('OddsRatio_working_3-way'!V251/(2*'OddsRatio_working_3-way'!X251)))</f>
        <v>1.3123809187291731</v>
      </c>
      <c r="Z251" s="11">
        <f>'OddsRatio_working_3-way'!X251^(1/3)*COS('OddsRatio_working_3-way'!Y251/3)</f>
        <v>0.57511841547717646</v>
      </c>
      <c r="AA251" s="11">
        <f>'OddsRatio_working_3-way'!X251^(1/3)*COS(('OddsRatio_working_3-way'!Y251+2*PI())/3)</f>
        <v>-0.52049607736729675</v>
      </c>
      <c r="AB251" s="11">
        <f>'OddsRatio_working_3-way'!X251^(1/3)*COS(('OddsRatio_working_3-way'!Y251+4*PI())/3)</f>
        <v>-5.4622338109879702E-2</v>
      </c>
      <c r="AC251" s="11">
        <f>'OddsRatio_working_3-way'!X251^(1/3)*SIN('OddsRatio_working_3-way'!Y251/3)</f>
        <v>0.26897232876864724</v>
      </c>
      <c r="AD251" s="11">
        <f>'OddsRatio_working_3-way'!X251^(1/3)*SIN(('OddsRatio_working_3-way'!Y251+2*PI())/3)</f>
        <v>0.36358099360316481</v>
      </c>
      <c r="AE251" s="11">
        <f>'OddsRatio_working_3-way'!X251^(1/3)*SIN(('OddsRatio_working_3-way'!Y251+4*PI())/3)</f>
        <v>-0.63255332237181194</v>
      </c>
      <c r="AF251" s="11">
        <f>-'OddsRatio_working_3-way'!U251/(3*'OddsRatio_working_3-way'!X251^(1/3))*COS(('OddsRatio_working_3-way'!Y251)/3)</f>
        <v>0.57511841547717635</v>
      </c>
      <c r="AG251" s="11">
        <f>-'OddsRatio_working_3-way'!U251/(3*'OddsRatio_working_3-way'!X251^(1/3))*COS(('OddsRatio_working_3-way'!Y251+2*PI())/3)</f>
        <v>-0.52049607736729664</v>
      </c>
      <c r="AH251" s="11">
        <f>-'OddsRatio_working_3-way'!U251/(3*'OddsRatio_working_3-way'!X251^(1/3))*COS(('OddsRatio_working_3-way'!Y251+4*PI())/3)</f>
        <v>-5.4622338109879695E-2</v>
      </c>
      <c r="AI251" s="11">
        <f>'OddsRatio_working_3-way'!U251/(3*'OddsRatio_working_3-way'!X251^(1/3))*SIN(('OddsRatio_working_3-way'!Y251)/3)</f>
        <v>-0.26897232876864718</v>
      </c>
      <c r="AJ251" s="11">
        <f>'OddsRatio_working_3-way'!U251/(3*'OddsRatio_working_3-way'!X251^(1/3))*SIN(('OddsRatio_working_3-way'!Y251+2*PI())/3)</f>
        <v>-0.36358099360316476</v>
      </c>
      <c r="AK251" s="11">
        <f>'OddsRatio_working_3-way'!U251/(3*'OddsRatio_working_3-way'!X251^(1/3))*SIN(('OddsRatio_working_3-way'!Y251+4*PI())/3)</f>
        <v>0.63255332237181183</v>
      </c>
      <c r="AL251" s="11">
        <f>'OddsRatio_working_3-way'!Z251+'OddsRatio_working_3-way'!AF251</f>
        <v>1.1502368309543529</v>
      </c>
      <c r="AM251" s="11">
        <f>'OddsRatio_working_3-way'!AA251+'OddsRatio_working_3-way'!AG251</f>
        <v>-1.0409921547345933</v>
      </c>
      <c r="AN251" s="11">
        <f>'OddsRatio_working_3-way'!AB251+'OddsRatio_working_3-way'!AH251</f>
        <v>-0.10924467621975939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1.1502368309543529</v>
      </c>
      <c r="AS251" s="11">
        <f>IF(('OddsRatio_working_3-way'!X251=0),IF(Q251&gt;0,-Q251^(1/3),(-Q251)^(1/3)),'OddsRatio_working_3-way'!AM251-'OddsRatio_working_3-way'!R251/3)</f>
        <v>-1.0409921547345933</v>
      </c>
      <c r="AT251" s="11">
        <f>IF(('OddsRatio_working_3-way'!X251=0),IF(Q251&gt;0,-Q251^(1/3),(-Q251)^(1/3)),'OddsRatio_working_3-way'!AN251-'OddsRatio_working_3-way'!R251/3)</f>
        <v>-0.10924467621975939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1.45</v>
      </c>
      <c r="B252" s="4">
        <f>IF('True_Odds_Calculator_3-way'!B253="","",'True_Odds_Calculator_3-way'!B253)</f>
        <v>4.25</v>
      </c>
      <c r="C252" s="4">
        <f>IF('True_Odds_Calculator_3-way'!C253="","",'True_Odds_Calculator_3-way'!C253)</f>
        <v>8.34</v>
      </c>
      <c r="D252" s="9">
        <f t="shared" si="41"/>
        <v>0.66994264027098271</v>
      </c>
      <c r="E252" s="9">
        <f t="shared" si="42"/>
        <v>0.21938788416237515</v>
      </c>
      <c r="F252" s="9">
        <f t="shared" si="43"/>
        <v>0.11066947556664221</v>
      </c>
      <c r="G252" s="9">
        <f t="shared" si="44"/>
        <v>1.094811339521756</v>
      </c>
      <c r="H252" s="9">
        <f t="shared" si="45"/>
        <v>1.4926651027847899</v>
      </c>
      <c r="I252" s="9">
        <f t="shared" si="46"/>
        <v>4.5581368534457072</v>
      </c>
      <c r="J252" s="9">
        <f t="shared" si="47"/>
        <v>9.0359152320896889</v>
      </c>
      <c r="K252" s="11">
        <f t="shared" si="48"/>
        <v>0.68965517241379315</v>
      </c>
      <c r="L252" s="11">
        <f t="shared" si="49"/>
        <v>0.23529411764705882</v>
      </c>
      <c r="M252" s="11">
        <f t="shared" si="50"/>
        <v>0.11990407673860912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-0.20886657813708465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0.21480584295241295</v>
      </c>
      <c r="Q252" s="11">
        <f>2*'OddsRatio_working_3-way'!K252*'OddsRatio_working_3-way'!L252*'OddsRatio_working_3-way'!M252</f>
        <v>3.8914101984132775E-2</v>
      </c>
      <c r="R252" s="11">
        <f t="shared" si="51"/>
        <v>0</v>
      </c>
      <c r="S252" s="11">
        <f t="shared" si="52"/>
        <v>-1.0284356878362331</v>
      </c>
      <c r="T252" s="11">
        <f t="shared" si="53"/>
        <v>-0.18631081301381031</v>
      </c>
      <c r="U252" s="11">
        <f>'OddsRatio_working_3-way'!S252-'OddsRatio_working_3-way'!R252^2/3</f>
        <v>-1.0284356878362331</v>
      </c>
      <c r="V252" s="11">
        <f>'OddsRatio_working_3-way'!S252*'OddsRatio_working_3-way'!R252/3-2*'OddsRatio_working_3-way'!R252^3/27-'OddsRatio_working_3-way'!T252</f>
        <v>0.18631081301381031</v>
      </c>
      <c r="W252" s="11">
        <f>'OddsRatio_working_3-way'!V252^2+4*'OddsRatio_working_3-way'!U252^3/27</f>
        <v>-0.12643729151747524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0.20071684692829239</v>
      </c>
      <c r="Y252" s="11">
        <f>IF('OddsRatio_working_3-way'!W252&gt;=0,IF('OddsRatio_working_3-way'!V252+SQRT('OddsRatio_working_3-way'!W252)&gt;0,0,PI()),ACOS('OddsRatio_working_3-way'!V252/(2*'OddsRatio_working_3-way'!X252)))</f>
        <v>1.0881627499960596</v>
      </c>
      <c r="Z252" s="11">
        <f>'OddsRatio_working_3-way'!X252^(1/3)*COS('OddsRatio_working_3-way'!Y252/3)</f>
        <v>0.54740566976087812</v>
      </c>
      <c r="AA252" s="11">
        <f>'OddsRatio_working_3-way'!X252^(1/3)*COS(('OddsRatio_working_3-way'!Y252+2*PI())/3)</f>
        <v>-0.45361724923985508</v>
      </c>
      <c r="AB252" s="11">
        <f>'OddsRatio_working_3-way'!X252^(1/3)*COS(('OddsRatio_working_3-way'!Y252+4*PI())/3)</f>
        <v>-9.3788420521023416E-2</v>
      </c>
      <c r="AC252" s="11">
        <f>'OddsRatio_working_3-way'!X252^(1/3)*SIN('OddsRatio_working_3-way'!Y252/3)</f>
        <v>0.20774727112300548</v>
      </c>
      <c r="AD252" s="11">
        <f>'OddsRatio_working_3-way'!X252^(1/3)*SIN(('OddsRatio_working_3-way'!Y252+2*PI())/3)</f>
        <v>0.37019358062705288</v>
      </c>
      <c r="AE252" s="11">
        <f>'OddsRatio_working_3-way'!X252^(1/3)*SIN(('OddsRatio_working_3-way'!Y252+4*PI())/3)</f>
        <v>-0.57794085175005827</v>
      </c>
      <c r="AF252" s="11">
        <f>-'OddsRatio_working_3-way'!U252/(3*'OddsRatio_working_3-way'!X252^(1/3))*COS(('OddsRatio_working_3-way'!Y252)/3)</f>
        <v>0.54740566976087801</v>
      </c>
      <c r="AG252" s="11">
        <f>-'OddsRatio_working_3-way'!U252/(3*'OddsRatio_working_3-way'!X252^(1/3))*COS(('OddsRatio_working_3-way'!Y252+2*PI())/3)</f>
        <v>-0.45361724923985497</v>
      </c>
      <c r="AH252" s="11">
        <f>-'OddsRatio_working_3-way'!U252/(3*'OddsRatio_working_3-way'!X252^(1/3))*COS(('OddsRatio_working_3-way'!Y252+4*PI())/3)</f>
        <v>-9.3788420521023402E-2</v>
      </c>
      <c r="AI252" s="11">
        <f>'OddsRatio_working_3-way'!U252/(3*'OddsRatio_working_3-way'!X252^(1/3))*SIN(('OddsRatio_working_3-way'!Y252)/3)</f>
        <v>-0.20774727112300542</v>
      </c>
      <c r="AJ252" s="11">
        <f>'OddsRatio_working_3-way'!U252/(3*'OddsRatio_working_3-way'!X252^(1/3))*SIN(('OddsRatio_working_3-way'!Y252+2*PI())/3)</f>
        <v>-0.37019358062705282</v>
      </c>
      <c r="AK252" s="11">
        <f>'OddsRatio_working_3-way'!U252/(3*'OddsRatio_working_3-way'!X252^(1/3))*SIN(('OddsRatio_working_3-way'!Y252+4*PI())/3)</f>
        <v>0.57794085175005816</v>
      </c>
      <c r="AL252" s="11">
        <f>'OddsRatio_working_3-way'!Z252+'OddsRatio_working_3-way'!AF252</f>
        <v>1.094811339521756</v>
      </c>
      <c r="AM252" s="11">
        <f>'OddsRatio_working_3-way'!AA252+'OddsRatio_working_3-way'!AG252</f>
        <v>-0.90723449847971005</v>
      </c>
      <c r="AN252" s="11">
        <f>'OddsRatio_working_3-way'!AB252+'OddsRatio_working_3-way'!AH252</f>
        <v>-0.1875768410420468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1.094811339521756</v>
      </c>
      <c r="AS252" s="11">
        <f>IF(('OddsRatio_working_3-way'!X252=0),IF(Q252&gt;0,-Q252^(1/3),(-Q252)^(1/3)),'OddsRatio_working_3-way'!AM252-'OddsRatio_working_3-way'!R252/3)</f>
        <v>-0.90723449847971005</v>
      </c>
      <c r="AT252" s="11">
        <f>IF(('OddsRatio_working_3-way'!X252=0),IF(Q252&gt;0,-Q252^(1/3),(-Q252)^(1/3)),'OddsRatio_working_3-way'!AN252-'OddsRatio_working_3-way'!R252/3)</f>
        <v>-0.1875768410420468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3.16</v>
      </c>
      <c r="B253" s="4">
        <f>IF('True_Odds_Calculator_3-way'!B254="","",'True_Odds_Calculator_3-way'!B254)</f>
        <v>3.73</v>
      </c>
      <c r="C253" s="4">
        <f>IF('True_Odds_Calculator_3-way'!C254="","",'True_Odds_Calculator_3-way'!C254)</f>
        <v>2.2000000000000002</v>
      </c>
      <c r="D253" s="9">
        <f t="shared" si="41"/>
        <v>0.30367931742018811</v>
      </c>
      <c r="E253" s="9">
        <f t="shared" si="42"/>
        <v>0.25653979824006606</v>
      </c>
      <c r="F253" s="9">
        <f t="shared" si="43"/>
        <v>0.43978088433974605</v>
      </c>
      <c r="G253" s="9">
        <f t="shared" si="44"/>
        <v>1.061549693664162</v>
      </c>
      <c r="H253" s="9">
        <f t="shared" si="45"/>
        <v>3.29294733831459</v>
      </c>
      <c r="I253" s="9">
        <f t="shared" si="46"/>
        <v>3.8980306637031621</v>
      </c>
      <c r="J253" s="9">
        <f t="shared" si="47"/>
        <v>2.2738596323969942</v>
      </c>
      <c r="K253" s="11">
        <f t="shared" si="48"/>
        <v>0.31645569620253161</v>
      </c>
      <c r="L253" s="11">
        <f t="shared" si="49"/>
        <v>0.26809651474530832</v>
      </c>
      <c r="M253" s="11">
        <f t="shared" si="50"/>
        <v>0.45454545454545453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-0.27288461360474137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0.23485439798603674</v>
      </c>
      <c r="Q253" s="11">
        <f>2*'OddsRatio_working_3-way'!K253*'OddsRatio_working_3-way'!L253*'OddsRatio_working_3-way'!M253</f>
        <v>7.7127881111998933E-2</v>
      </c>
      <c r="R253" s="11">
        <f t="shared" si="51"/>
        <v>0</v>
      </c>
      <c r="S253" s="11">
        <f t="shared" si="52"/>
        <v>-0.86063627730294334</v>
      </c>
      <c r="T253" s="11">
        <f t="shared" si="53"/>
        <v>-0.28263917152806023</v>
      </c>
      <c r="U253" s="11">
        <f>'OddsRatio_working_3-way'!S253-'OddsRatio_working_3-way'!R253^2/3</f>
        <v>-0.86063627730294334</v>
      </c>
      <c r="V253" s="11">
        <f>'OddsRatio_working_3-way'!S253*'OddsRatio_working_3-way'!R253/3-2*'OddsRatio_working_3-way'!R253^3/27-'OddsRatio_working_3-way'!T253</f>
        <v>0.28263917152806023</v>
      </c>
      <c r="W253" s="11">
        <f>'OddsRatio_working_3-way'!V253^2+4*'OddsRatio_working_3-way'!U253^3/27</f>
        <v>-1.4554923436048334E-2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0.15365531614470468</v>
      </c>
      <c r="Y253" s="11">
        <f>IF('OddsRatio_working_3-way'!W253&gt;=0,IF('OddsRatio_working_3-way'!V253+SQRT('OddsRatio_working_3-way'!W253)&gt;0,0,PI()),ACOS('OddsRatio_working_3-way'!V253/(2*'OddsRatio_working_3-way'!X253)))</f>
        <v>0.40343434639258979</v>
      </c>
      <c r="Z253" s="11">
        <f>'OddsRatio_working_3-way'!X253^(1/3)*COS('OddsRatio_working_3-way'!Y253/3)</f>
        <v>0.53077484683208098</v>
      </c>
      <c r="AA253" s="11">
        <f>'OddsRatio_working_3-way'!X253^(1/3)*COS(('OddsRatio_working_3-way'!Y253+2*PI())/3)</f>
        <v>-0.32757758182974417</v>
      </c>
      <c r="AB253" s="11">
        <f>'OddsRatio_working_3-way'!X253^(1/3)*COS(('OddsRatio_working_3-way'!Y253+4*PI())/3)</f>
        <v>-0.20319726500233698</v>
      </c>
      <c r="AC253" s="11">
        <f>'OddsRatio_working_3-way'!X253^(1/3)*SIN('OddsRatio_working_3-way'!Y253/3)</f>
        <v>7.1811009402194467E-2</v>
      </c>
      <c r="AD253" s="11">
        <f>'OddsRatio_working_3-way'!X253^(1/3)*SIN(('OddsRatio_working_3-way'!Y253+2*PI())/3)</f>
        <v>0.42375899634527925</v>
      </c>
      <c r="AE253" s="11">
        <f>'OddsRatio_working_3-way'!X253^(1/3)*SIN(('OddsRatio_working_3-way'!Y253+4*PI())/3)</f>
        <v>-0.49557000574747379</v>
      </c>
      <c r="AF253" s="11">
        <f>-'OddsRatio_working_3-way'!U253/(3*'OddsRatio_working_3-way'!X253^(1/3))*COS(('OddsRatio_working_3-way'!Y253)/3)</f>
        <v>0.53077484683208098</v>
      </c>
      <c r="AG253" s="11">
        <f>-'OddsRatio_working_3-way'!U253/(3*'OddsRatio_working_3-way'!X253^(1/3))*COS(('OddsRatio_working_3-way'!Y253+2*PI())/3)</f>
        <v>-0.32757758182974417</v>
      </c>
      <c r="AH253" s="11">
        <f>-'OddsRatio_working_3-way'!U253/(3*'OddsRatio_working_3-way'!X253^(1/3))*COS(('OddsRatio_working_3-way'!Y253+4*PI())/3)</f>
        <v>-0.20319726500233698</v>
      </c>
      <c r="AI253" s="11">
        <f>'OddsRatio_working_3-way'!U253/(3*'OddsRatio_working_3-way'!X253^(1/3))*SIN(('OddsRatio_working_3-way'!Y253)/3)</f>
        <v>-7.1811009402194467E-2</v>
      </c>
      <c r="AJ253" s="11">
        <f>'OddsRatio_working_3-way'!U253/(3*'OddsRatio_working_3-way'!X253^(1/3))*SIN(('OddsRatio_working_3-way'!Y253+2*PI())/3)</f>
        <v>-0.42375899634527925</v>
      </c>
      <c r="AK253" s="11">
        <f>'OddsRatio_working_3-way'!U253/(3*'OddsRatio_working_3-way'!X253^(1/3))*SIN(('OddsRatio_working_3-way'!Y253+4*PI())/3)</f>
        <v>0.49557000574747379</v>
      </c>
      <c r="AL253" s="11">
        <f>'OddsRatio_working_3-way'!Z253+'OddsRatio_working_3-way'!AF253</f>
        <v>1.061549693664162</v>
      </c>
      <c r="AM253" s="11">
        <f>'OddsRatio_working_3-way'!AA253+'OddsRatio_working_3-way'!AG253</f>
        <v>-0.65515516365948834</v>
      </c>
      <c r="AN253" s="11">
        <f>'OddsRatio_working_3-way'!AB253+'OddsRatio_working_3-way'!AH253</f>
        <v>-0.40639453000467396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1.061549693664162</v>
      </c>
      <c r="AS253" s="11">
        <f>IF(('OddsRatio_working_3-way'!X253=0),IF(Q253&gt;0,-Q253^(1/3),(-Q253)^(1/3)),'OddsRatio_working_3-way'!AM253-'OddsRatio_working_3-way'!R253/3)</f>
        <v>-0.65515516365948834</v>
      </c>
      <c r="AT253" s="11">
        <f>IF(('OddsRatio_working_3-way'!X253=0),IF(Q253&gt;0,-Q253^(1/3),(-Q253)^(1/3)),'OddsRatio_working_3-way'!AN253-'OddsRatio_working_3-way'!R253/3)</f>
        <v>-0.40639453000467396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1.43</v>
      </c>
      <c r="B254" s="4">
        <f>IF('True_Odds_Calculator_3-way'!B255="","",'True_Odds_Calculator_3-way'!B255)</f>
        <v>4.7300000000000004</v>
      </c>
      <c r="C254" s="4">
        <f>IF('True_Odds_Calculator_3-way'!C255="","",'True_Odds_Calculator_3-way'!C255)</f>
        <v>7.53</v>
      </c>
      <c r="D254" s="9">
        <f t="shared" si="41"/>
        <v>0.6802143092476749</v>
      </c>
      <c r="E254" s="9">
        <f t="shared" si="42"/>
        <v>0.19692558734337554</v>
      </c>
      <c r="F254" s="9">
        <f t="shared" si="43"/>
        <v>0.12286010340894969</v>
      </c>
      <c r="G254" s="9">
        <f t="shared" si="44"/>
        <v>1.0933137436272278</v>
      </c>
      <c r="H254" s="9">
        <f t="shared" si="45"/>
        <v>1.4701249097597078</v>
      </c>
      <c r="I254" s="9">
        <f t="shared" si="46"/>
        <v>5.0780602637295598</v>
      </c>
      <c r="J254" s="9">
        <f t="shared" si="47"/>
        <v>8.139338745885798</v>
      </c>
      <c r="K254" s="11">
        <f t="shared" si="48"/>
        <v>0.69930069930069938</v>
      </c>
      <c r="L254" s="11">
        <f t="shared" si="49"/>
        <v>0.21141649048625791</v>
      </c>
      <c r="M254" s="11">
        <f t="shared" si="50"/>
        <v>0.13280212483399734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-0.20563560549073057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0.20988700520046596</v>
      </c>
      <c r="Q254" s="11">
        <f>2*'OddsRatio_working_3-way'!K254*'OddsRatio_working_3-way'!L254*'OddsRatio_working_3-way'!M254</f>
        <v>3.9267914911219073E-2</v>
      </c>
      <c r="R254" s="11">
        <f t="shared" si="51"/>
        <v>0</v>
      </c>
      <c r="S254" s="11">
        <f t="shared" si="52"/>
        <v>-1.02067443378587</v>
      </c>
      <c r="T254" s="11">
        <f t="shared" si="53"/>
        <v>-0.19095873410399811</v>
      </c>
      <c r="U254" s="11">
        <f>'OddsRatio_working_3-way'!S254-'OddsRatio_working_3-way'!R254^2/3</f>
        <v>-1.02067443378587</v>
      </c>
      <c r="V254" s="11">
        <f>'OddsRatio_working_3-way'!S254*'OddsRatio_working_3-way'!R254/3-2*'OddsRatio_working_3-way'!R254^3/27-'OddsRatio_working_3-way'!T254</f>
        <v>0.19095873410399811</v>
      </c>
      <c r="W254" s="11">
        <f>'OddsRatio_working_3-way'!V254^2+4*'OddsRatio_working_3-way'!U254^3/27</f>
        <v>-0.12106282630105505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0.19844902647257842</v>
      </c>
      <c r="Y254" s="11">
        <f>IF('OddsRatio_working_3-way'!W254&gt;=0,IF('OddsRatio_working_3-way'!V254+SQRT('OddsRatio_working_3-way'!W254)&gt;0,0,PI()),ACOS('OddsRatio_working_3-way'!V254/(2*'OddsRatio_working_3-way'!X254)))</f>
        <v>1.0688554449595546</v>
      </c>
      <c r="Z254" s="11">
        <f>'OddsRatio_working_3-way'!X254^(1/3)*COS('OddsRatio_working_3-way'!Y254/3)</f>
        <v>0.54665687181361389</v>
      </c>
      <c r="AA254" s="11">
        <f>'OddsRatio_working_3-way'!X254^(1/3)*COS(('OddsRatio_working_3-way'!Y254+2*PI())/3)</f>
        <v>-0.44951954470825334</v>
      </c>
      <c r="AB254" s="11">
        <f>'OddsRatio_working_3-way'!X254^(1/3)*COS(('OddsRatio_working_3-way'!Y254+4*PI())/3)</f>
        <v>-9.7137327105360369E-2</v>
      </c>
      <c r="AC254" s="11">
        <f>'OddsRatio_working_3-way'!X254^(1/3)*SIN('OddsRatio_working_3-way'!Y254/3)</f>
        <v>0.20344796819066752</v>
      </c>
      <c r="AD254" s="11">
        <f>'OddsRatio_working_3-way'!X254^(1/3)*SIN(('OddsRatio_working_3-way'!Y254+2*PI())/3)</f>
        <v>0.37169475404858926</v>
      </c>
      <c r="AE254" s="11">
        <f>'OddsRatio_working_3-way'!X254^(1/3)*SIN(('OddsRatio_working_3-way'!Y254+4*PI())/3)</f>
        <v>-0.57514272223925678</v>
      </c>
      <c r="AF254" s="11">
        <f>-'OddsRatio_working_3-way'!U254/(3*'OddsRatio_working_3-way'!X254^(1/3))*COS(('OddsRatio_working_3-way'!Y254)/3)</f>
        <v>0.54665687181361389</v>
      </c>
      <c r="AG254" s="11">
        <f>-'OddsRatio_working_3-way'!U254/(3*'OddsRatio_working_3-way'!X254^(1/3))*COS(('OddsRatio_working_3-way'!Y254+2*PI())/3)</f>
        <v>-0.44951954470825334</v>
      </c>
      <c r="AH254" s="11">
        <f>-'OddsRatio_working_3-way'!U254/(3*'OddsRatio_working_3-way'!X254^(1/3))*COS(('OddsRatio_working_3-way'!Y254+4*PI())/3)</f>
        <v>-9.7137327105360369E-2</v>
      </c>
      <c r="AI254" s="11">
        <f>'OddsRatio_working_3-way'!U254/(3*'OddsRatio_working_3-way'!X254^(1/3))*SIN(('OddsRatio_working_3-way'!Y254)/3)</f>
        <v>-0.20344796819066752</v>
      </c>
      <c r="AJ254" s="11">
        <f>'OddsRatio_working_3-way'!U254/(3*'OddsRatio_working_3-way'!X254^(1/3))*SIN(('OddsRatio_working_3-way'!Y254+2*PI())/3)</f>
        <v>-0.37169475404858926</v>
      </c>
      <c r="AK254" s="11">
        <f>'OddsRatio_working_3-way'!U254/(3*'OddsRatio_working_3-way'!X254^(1/3))*SIN(('OddsRatio_working_3-way'!Y254+4*PI())/3)</f>
        <v>0.57514272223925678</v>
      </c>
      <c r="AL254" s="11">
        <f>'OddsRatio_working_3-way'!Z254+'OddsRatio_working_3-way'!AF254</f>
        <v>1.0933137436272278</v>
      </c>
      <c r="AM254" s="11">
        <f>'OddsRatio_working_3-way'!AA254+'OddsRatio_working_3-way'!AG254</f>
        <v>-0.89903908941650668</v>
      </c>
      <c r="AN254" s="11">
        <f>'OddsRatio_working_3-way'!AB254+'OddsRatio_working_3-way'!AH254</f>
        <v>-0.19427465421072074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1.0933137436272278</v>
      </c>
      <c r="AS254" s="11">
        <f>IF(('OddsRatio_working_3-way'!X254=0),IF(Q254&gt;0,-Q254^(1/3),(-Q254)^(1/3)),'OddsRatio_working_3-way'!AM254-'OddsRatio_working_3-way'!R254/3)</f>
        <v>-0.89903908941650668</v>
      </c>
      <c r="AT254" s="11">
        <f>IF(('OddsRatio_working_3-way'!X254=0),IF(Q254&gt;0,-Q254^(1/3),(-Q254)^(1/3)),'OddsRatio_working_3-way'!AN254-'OddsRatio_working_3-way'!R254/3)</f>
        <v>-0.19427465421072074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3.12</v>
      </c>
      <c r="B255" s="4">
        <f>IF('True_Odds_Calculator_3-way'!B256="","",'True_Odds_Calculator_3-way'!B256)</f>
        <v>3.44</v>
      </c>
      <c r="C255" s="4">
        <f>IF('True_Odds_Calculator_3-way'!C256="","",'True_Odds_Calculator_3-way'!C256)</f>
        <v>2.34</v>
      </c>
      <c r="D255" s="9">
        <f t="shared" si="41"/>
        <v>0.30797592472919788</v>
      </c>
      <c r="E255" s="9">
        <f t="shared" si="42"/>
        <v>0.27884840617466788</v>
      </c>
      <c r="F255" s="9">
        <f t="shared" si="43"/>
        <v>0.41317566909613418</v>
      </c>
      <c r="G255" s="9">
        <f t="shared" si="44"/>
        <v>1.0599089876472017</v>
      </c>
      <c r="H255" s="9">
        <f t="shared" si="45"/>
        <v>3.2470070538120681</v>
      </c>
      <c r="I255" s="9">
        <f t="shared" si="46"/>
        <v>3.5861779298591721</v>
      </c>
      <c r="J255" s="9">
        <f t="shared" si="47"/>
        <v>2.4202780434472499</v>
      </c>
      <c r="K255" s="11">
        <f t="shared" si="48"/>
        <v>0.32051282051282048</v>
      </c>
      <c r="L255" s="11">
        <f t="shared" si="49"/>
        <v>0.29069767441860467</v>
      </c>
      <c r="M255" s="11">
        <f t="shared" si="50"/>
        <v>0.42735042735042739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-0.2759952397698372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0.23492169064619872</v>
      </c>
      <c r="Q255" s="11">
        <f>2*'OddsRatio_working_3-way'!K255*'OddsRatio_working_3-way'!L255*'OddsRatio_working_3-way'!M255</f>
        <v>7.9634471405491083E-2</v>
      </c>
      <c r="R255" s="11">
        <f t="shared" si="51"/>
        <v>0</v>
      </c>
      <c r="S255" s="11">
        <f t="shared" si="52"/>
        <v>-0.85118022630429691</v>
      </c>
      <c r="T255" s="11">
        <f t="shared" si="53"/>
        <v>-0.28853566993365998</v>
      </c>
      <c r="U255" s="11">
        <f>'OddsRatio_working_3-way'!S255-'OddsRatio_working_3-way'!R255^2/3</f>
        <v>-0.85118022630429691</v>
      </c>
      <c r="V255" s="11">
        <f>'OddsRatio_working_3-way'!S255*'OddsRatio_working_3-way'!R255/3-2*'OddsRatio_working_3-way'!R255^3/27-'OddsRatio_working_3-way'!T255</f>
        <v>0.28853566993365998</v>
      </c>
      <c r="W255" s="11">
        <f>'OddsRatio_working_3-way'!V255^2+4*'OddsRatio_working_3-way'!U255^3/27</f>
        <v>-8.1081589004630555E-3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0.15112990415907851</v>
      </c>
      <c r="Y255" s="11">
        <f>IF('OddsRatio_working_3-way'!W255&gt;=0,IF('OddsRatio_working_3-way'!V255+SQRT('OddsRatio_working_3-way'!W255)&gt;0,0,PI()),ACOS('OddsRatio_working_3-way'!V255/(2*'OddsRatio_working_3-way'!X255)))</f>
        <v>0.30249935926629257</v>
      </c>
      <c r="Z255" s="11">
        <f>'OddsRatio_working_3-way'!X255^(1/3)*COS('OddsRatio_working_3-way'!Y255/3)</f>
        <v>0.52995449382360083</v>
      </c>
      <c r="AA255" s="11">
        <f>'OddsRatio_working_3-way'!X255^(1/3)*COS(('OddsRatio_working_3-way'!Y255+2*PI())/3)</f>
        <v>-0.31141249681101479</v>
      </c>
      <c r="AB255" s="11">
        <f>'OddsRatio_working_3-way'!X255^(1/3)*COS(('OddsRatio_working_3-way'!Y255+4*PI())/3)</f>
        <v>-0.21854199701258614</v>
      </c>
      <c r="AC255" s="11">
        <f>'OddsRatio_working_3-way'!X255^(1/3)*SIN('OddsRatio_working_3-way'!Y255/3)</f>
        <v>5.3618808058397957E-2</v>
      </c>
      <c r="AD255" s="11">
        <f>'OddsRatio_working_3-way'!X255^(1/3)*SIN(('OddsRatio_working_3-way'!Y255+2*PI())/3)</f>
        <v>0.43214465047176276</v>
      </c>
      <c r="AE255" s="11">
        <f>'OddsRatio_working_3-way'!X255^(1/3)*SIN(('OddsRatio_working_3-way'!Y255+4*PI())/3)</f>
        <v>-0.48576345853016062</v>
      </c>
      <c r="AF255" s="11">
        <f>-'OddsRatio_working_3-way'!U255/(3*'OddsRatio_working_3-way'!X255^(1/3))*COS(('OddsRatio_working_3-way'!Y255)/3)</f>
        <v>0.52995449382360083</v>
      </c>
      <c r="AG255" s="11">
        <f>-'OddsRatio_working_3-way'!U255/(3*'OddsRatio_working_3-way'!X255^(1/3))*COS(('OddsRatio_working_3-way'!Y255+2*PI())/3)</f>
        <v>-0.31141249681101479</v>
      </c>
      <c r="AH255" s="11">
        <f>-'OddsRatio_working_3-way'!U255/(3*'OddsRatio_working_3-way'!X255^(1/3))*COS(('OddsRatio_working_3-way'!Y255+4*PI())/3)</f>
        <v>-0.21854199701258614</v>
      </c>
      <c r="AI255" s="11">
        <f>'OddsRatio_working_3-way'!U255/(3*'OddsRatio_working_3-way'!X255^(1/3))*SIN(('OddsRatio_working_3-way'!Y255)/3)</f>
        <v>-5.3618808058397957E-2</v>
      </c>
      <c r="AJ255" s="11">
        <f>'OddsRatio_working_3-way'!U255/(3*'OddsRatio_working_3-way'!X255^(1/3))*SIN(('OddsRatio_working_3-way'!Y255+2*PI())/3)</f>
        <v>-0.43214465047176276</v>
      </c>
      <c r="AK255" s="11">
        <f>'OddsRatio_working_3-way'!U255/(3*'OddsRatio_working_3-way'!X255^(1/3))*SIN(('OddsRatio_working_3-way'!Y255+4*PI())/3)</f>
        <v>0.48576345853016062</v>
      </c>
      <c r="AL255" s="11">
        <f>'OddsRatio_working_3-way'!Z255+'OddsRatio_working_3-way'!AF255</f>
        <v>1.0599089876472017</v>
      </c>
      <c r="AM255" s="11">
        <f>'OddsRatio_working_3-way'!AA255+'OddsRatio_working_3-way'!AG255</f>
        <v>-0.62282499362202959</v>
      </c>
      <c r="AN255" s="11">
        <f>'OddsRatio_working_3-way'!AB255+'OddsRatio_working_3-way'!AH255</f>
        <v>-0.43708399402517228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1.0599089876472017</v>
      </c>
      <c r="AS255" s="11">
        <f>IF(('OddsRatio_working_3-way'!X255=0),IF(Q255&gt;0,-Q255^(1/3),(-Q255)^(1/3)),'OddsRatio_working_3-way'!AM255-'OddsRatio_working_3-way'!R255/3)</f>
        <v>-0.62282499362202959</v>
      </c>
      <c r="AT255" s="11">
        <f>IF(('OddsRatio_working_3-way'!X255=0),IF(Q255&gt;0,-Q255^(1/3),(-Q255)^(1/3)),'OddsRatio_working_3-way'!AN255-'OddsRatio_working_3-way'!R255/3)</f>
        <v>-0.43708399402517228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2.88</v>
      </c>
      <c r="B256" s="4">
        <f>IF('True_Odds_Calculator_3-way'!B257="","",'True_Odds_Calculator_3-way'!B257)</f>
        <v>3.28</v>
      </c>
      <c r="C256" s="4">
        <f>IF('True_Odds_Calculator_3-way'!C257="","",'True_Odds_Calculator_3-way'!C257)</f>
        <v>2.57</v>
      </c>
      <c r="D256" s="9">
        <f t="shared" si="41"/>
        <v>0.33341348916613034</v>
      </c>
      <c r="E256" s="9">
        <f t="shared" si="42"/>
        <v>0.29200002569926387</v>
      </c>
      <c r="F256" s="9">
        <f t="shared" si="43"/>
        <v>0.37458648513460596</v>
      </c>
      <c r="G256" s="9">
        <f t="shared" si="44"/>
        <v>1.0634461547537102</v>
      </c>
      <c r="H256" s="9">
        <f t="shared" si="45"/>
        <v>2.9992787709369755</v>
      </c>
      <c r="I256" s="9">
        <f t="shared" si="46"/>
        <v>3.4246572328384595</v>
      </c>
      <c r="J256" s="9">
        <f t="shared" si="47"/>
        <v>2.6696104629633246</v>
      </c>
      <c r="K256" s="11">
        <f t="shared" si="48"/>
        <v>0.34722222222222221</v>
      </c>
      <c r="L256" s="11">
        <f t="shared" si="49"/>
        <v>0.3048780487804878</v>
      </c>
      <c r="M256" s="11">
        <f t="shared" si="50"/>
        <v>0.38910505836575876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-0.27719978804846424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0.23602345702445349</v>
      </c>
      <c r="Q256" s="11">
        <f>2*'OddsRatio_working_3-way'!K256*'OddsRatio_working_3-way'!L256*'OddsRatio_working_3-way'!M256</f>
        <v>8.2381660392479406E-2</v>
      </c>
      <c r="R256" s="11">
        <f t="shared" si="51"/>
        <v>0</v>
      </c>
      <c r="S256" s="11">
        <f t="shared" si="52"/>
        <v>-0.85145612370810442</v>
      </c>
      <c r="T256" s="11">
        <f t="shared" si="53"/>
        <v>-0.29719236429602247</v>
      </c>
      <c r="U256" s="11">
        <f>'OddsRatio_working_3-way'!S256-'OddsRatio_working_3-way'!R256^2/3</f>
        <v>-0.85145612370810442</v>
      </c>
      <c r="V256" s="11">
        <f>'OddsRatio_working_3-way'!S256*'OddsRatio_working_3-way'!R256/3-2*'OddsRatio_working_3-way'!R256^3/27-'OddsRatio_working_3-way'!T256</f>
        <v>0.29719236429602247</v>
      </c>
      <c r="W256" s="11">
        <f>'OddsRatio_working_3-way'!V256^2+4*'OddsRatio_working_3-way'!U256^3/27</f>
        <v>-3.126559045647806E-3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0.15120338987726725</v>
      </c>
      <c r="Y256" s="11">
        <f>IF('OddsRatio_working_3-way'!W256&gt;=0,IF('OddsRatio_working_3-way'!V256+SQRT('OddsRatio_working_3-way'!W256)&gt;0,0,PI()),ACOS('OddsRatio_working_3-way'!V256/(2*'OddsRatio_working_3-way'!X256)))</f>
        <v>0.18597222213536191</v>
      </c>
      <c r="Z256" s="11">
        <f>'OddsRatio_working_3-way'!X256^(1/3)*COS('OddsRatio_working_3-way'!Y256/3)</f>
        <v>0.53172307737685509</v>
      </c>
      <c r="AA256" s="11">
        <f>'OddsRatio_working_3-way'!X256^(1/3)*COS(('OddsRatio_working_3-way'!Y256+2*PI())/3)</f>
        <v>-0.29444400998975667</v>
      </c>
      <c r="AB256" s="11">
        <f>'OddsRatio_working_3-way'!X256^(1/3)*COS(('OddsRatio_working_3-way'!Y256+4*PI())/3)</f>
        <v>-0.23727906738709856</v>
      </c>
      <c r="AC256" s="11">
        <f>'OddsRatio_working_3-way'!X256^(1/3)*SIN('OddsRatio_working_3-way'!Y256/3)</f>
        <v>3.3004194999854158E-2</v>
      </c>
      <c r="AD256" s="11">
        <f>'OddsRatio_working_3-way'!X256^(1/3)*SIN(('OddsRatio_working_3-way'!Y256+2*PI())/3)</f>
        <v>0.4439835952868682</v>
      </c>
      <c r="AE256" s="11">
        <f>'OddsRatio_working_3-way'!X256^(1/3)*SIN(('OddsRatio_working_3-way'!Y256+4*PI())/3)</f>
        <v>-0.47698779028672234</v>
      </c>
      <c r="AF256" s="11">
        <f>-'OddsRatio_working_3-way'!U256/(3*'OddsRatio_working_3-way'!X256^(1/3))*COS(('OddsRatio_working_3-way'!Y256)/3)</f>
        <v>0.53172307737685509</v>
      </c>
      <c r="AG256" s="11">
        <f>-'OddsRatio_working_3-way'!U256/(3*'OddsRatio_working_3-way'!X256^(1/3))*COS(('OddsRatio_working_3-way'!Y256+2*PI())/3)</f>
        <v>-0.29444400998975667</v>
      </c>
      <c r="AH256" s="11">
        <f>-'OddsRatio_working_3-way'!U256/(3*'OddsRatio_working_3-way'!X256^(1/3))*COS(('OddsRatio_working_3-way'!Y256+4*PI())/3)</f>
        <v>-0.23727906738709856</v>
      </c>
      <c r="AI256" s="11">
        <f>'OddsRatio_working_3-way'!U256/(3*'OddsRatio_working_3-way'!X256^(1/3))*SIN(('OddsRatio_working_3-way'!Y256)/3)</f>
        <v>-3.3004194999854158E-2</v>
      </c>
      <c r="AJ256" s="11">
        <f>'OddsRatio_working_3-way'!U256/(3*'OddsRatio_working_3-way'!X256^(1/3))*SIN(('OddsRatio_working_3-way'!Y256+2*PI())/3)</f>
        <v>-0.4439835952868682</v>
      </c>
      <c r="AK256" s="11">
        <f>'OddsRatio_working_3-way'!U256/(3*'OddsRatio_working_3-way'!X256^(1/3))*SIN(('OddsRatio_working_3-way'!Y256+4*PI())/3)</f>
        <v>0.47698779028672234</v>
      </c>
      <c r="AL256" s="11">
        <f>'OddsRatio_working_3-way'!Z256+'OddsRatio_working_3-way'!AF256</f>
        <v>1.0634461547537102</v>
      </c>
      <c r="AM256" s="11">
        <f>'OddsRatio_working_3-way'!AA256+'OddsRatio_working_3-way'!AG256</f>
        <v>-0.58888801997951334</v>
      </c>
      <c r="AN256" s="11">
        <f>'OddsRatio_working_3-way'!AB256+'OddsRatio_working_3-way'!AH256</f>
        <v>-0.47455813477419712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1.0634461547537102</v>
      </c>
      <c r="AS256" s="11">
        <f>IF(('OddsRatio_working_3-way'!X256=0),IF(Q256&gt;0,-Q256^(1/3),(-Q256)^(1/3)),'OddsRatio_working_3-way'!AM256-'OddsRatio_working_3-way'!R256/3)</f>
        <v>-0.58888801997951334</v>
      </c>
      <c r="AT256" s="11">
        <f>IF(('OddsRatio_working_3-way'!X256=0),IF(Q256&gt;0,-Q256^(1/3),(-Q256)^(1/3)),'OddsRatio_working_3-way'!AN256-'OddsRatio_working_3-way'!R256/3)</f>
        <v>-0.47455813477419712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1.99</v>
      </c>
      <c r="B257" s="4">
        <f>IF('True_Odds_Calculator_3-way'!B258="","",'True_Odds_Calculator_3-way'!B258)</f>
        <v>3.55</v>
      </c>
      <c r="C257" s="4">
        <f>IF('True_Odds_Calculator_3-way'!C258="","",'True_Odds_Calculator_3-way'!C258)</f>
        <v>3.94</v>
      </c>
      <c r="D257" s="9">
        <f t="shared" si="41"/>
        <v>0.48757941731918658</v>
      </c>
      <c r="E257" s="9">
        <f t="shared" si="42"/>
        <v>0.26976085168622982</v>
      </c>
      <c r="F257" s="9">
        <f t="shared" si="43"/>
        <v>0.24265973099458346</v>
      </c>
      <c r="G257" s="9">
        <f t="shared" si="44"/>
        <v>1.0615635725730415</v>
      </c>
      <c r="H257" s="9">
        <f t="shared" si="45"/>
        <v>2.0509479368473116</v>
      </c>
      <c r="I257" s="9">
        <f t="shared" si="46"/>
        <v>3.7069871100612555</v>
      </c>
      <c r="J257" s="9">
        <f t="shared" si="47"/>
        <v>4.1209969033647429</v>
      </c>
      <c r="K257" s="11">
        <f t="shared" si="48"/>
        <v>0.50251256281407031</v>
      </c>
      <c r="L257" s="11">
        <f t="shared" si="49"/>
        <v>0.28169014084507044</v>
      </c>
      <c r="M257" s="11">
        <f t="shared" si="50"/>
        <v>0.25380710659898476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-0.26665212816064299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0.23280770765962505</v>
      </c>
      <c r="Q257" s="11">
        <f>2*'OddsRatio_working_3-way'!K257*'OddsRatio_working_3-way'!L257*'OddsRatio_working_3-way'!M257</f>
        <v>7.1854230759143531E-2</v>
      </c>
      <c r="R257" s="11">
        <f t="shared" si="51"/>
        <v>0</v>
      </c>
      <c r="S257" s="11">
        <f t="shared" si="52"/>
        <v>-0.87307650332860431</v>
      </c>
      <c r="T257" s="11">
        <f t="shared" si="53"/>
        <v>-0.26946805658290257</v>
      </c>
      <c r="U257" s="11">
        <f>'OddsRatio_working_3-way'!S257-'OddsRatio_working_3-way'!R257^2/3</f>
        <v>-0.87307650332860431</v>
      </c>
      <c r="V257" s="11">
        <f>'OddsRatio_working_3-way'!S257*'OddsRatio_working_3-way'!R257/3-2*'OddsRatio_working_3-way'!R257^3/27-'OddsRatio_working_3-way'!T257</f>
        <v>0.26946805658290257</v>
      </c>
      <c r="W257" s="11">
        <f>'OddsRatio_working_3-way'!V257^2+4*'OddsRatio_working_3-way'!U257^3/27</f>
        <v>-2.598156626584873E-2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0.15699888517471638</v>
      </c>
      <c r="Y257" s="11">
        <f>IF('OddsRatio_working_3-way'!W257&gt;=0,IF('OddsRatio_working_3-way'!V257+SQRT('OddsRatio_working_3-way'!W257)&gt;0,0,PI()),ACOS('OddsRatio_working_3-way'!V257/(2*'OddsRatio_working_3-way'!X257)))</f>
        <v>0.53907358224055391</v>
      </c>
      <c r="Z257" s="11">
        <f>'OddsRatio_working_3-way'!X257^(1/3)*COS('OddsRatio_working_3-way'!Y257/3)</f>
        <v>0.53078178628652084</v>
      </c>
      <c r="AA257" s="11">
        <f>'OddsRatio_working_3-way'!X257^(1/3)*COS(('OddsRatio_working_3-way'!Y257+2*PI())/3)</f>
        <v>-0.34889027842254688</v>
      </c>
      <c r="AB257" s="11">
        <f>'OddsRatio_working_3-way'!X257^(1/3)*COS(('OddsRatio_working_3-way'!Y257+4*PI())/3)</f>
        <v>-0.18189150786397401</v>
      </c>
      <c r="AC257" s="11">
        <f>'OddsRatio_working_3-way'!X257^(1/3)*SIN('OddsRatio_working_3-way'!Y257/3)</f>
        <v>9.6416785136328675E-2</v>
      </c>
      <c r="AD257" s="11">
        <f>'OddsRatio_working_3-way'!X257^(1/3)*SIN(('OddsRatio_working_3-way'!Y257+2*PI())/3)</f>
        <v>0.41146211822204548</v>
      </c>
      <c r="AE257" s="11">
        <f>'OddsRatio_working_3-way'!X257^(1/3)*SIN(('OddsRatio_working_3-way'!Y257+4*PI())/3)</f>
        <v>-0.50787890335837416</v>
      </c>
      <c r="AF257" s="11">
        <f>-'OddsRatio_working_3-way'!U257/(3*'OddsRatio_working_3-way'!X257^(1/3))*COS(('OddsRatio_working_3-way'!Y257)/3)</f>
        <v>0.53078178628652073</v>
      </c>
      <c r="AG257" s="11">
        <f>-'OddsRatio_working_3-way'!U257/(3*'OddsRatio_working_3-way'!X257^(1/3))*COS(('OddsRatio_working_3-way'!Y257+2*PI())/3)</f>
        <v>-0.34889027842254683</v>
      </c>
      <c r="AH257" s="11">
        <f>-'OddsRatio_working_3-way'!U257/(3*'OddsRatio_working_3-way'!X257^(1/3))*COS(('OddsRatio_working_3-way'!Y257+4*PI())/3)</f>
        <v>-0.18189150786397398</v>
      </c>
      <c r="AI257" s="11">
        <f>'OddsRatio_working_3-way'!U257/(3*'OddsRatio_working_3-way'!X257^(1/3))*SIN(('OddsRatio_working_3-way'!Y257)/3)</f>
        <v>-9.6416785136328648E-2</v>
      </c>
      <c r="AJ257" s="11">
        <f>'OddsRatio_working_3-way'!U257/(3*'OddsRatio_working_3-way'!X257^(1/3))*SIN(('OddsRatio_working_3-way'!Y257+2*PI())/3)</f>
        <v>-0.41146211822204537</v>
      </c>
      <c r="AK257" s="11">
        <f>'OddsRatio_working_3-way'!U257/(3*'OddsRatio_working_3-way'!X257^(1/3))*SIN(('OddsRatio_working_3-way'!Y257+4*PI())/3)</f>
        <v>0.50787890335837405</v>
      </c>
      <c r="AL257" s="11">
        <f>'OddsRatio_working_3-way'!Z257+'OddsRatio_working_3-way'!AF257</f>
        <v>1.0615635725730415</v>
      </c>
      <c r="AM257" s="11">
        <f>'OddsRatio_working_3-way'!AA257+'OddsRatio_working_3-way'!AG257</f>
        <v>-0.69778055684509366</v>
      </c>
      <c r="AN257" s="11">
        <f>'OddsRatio_working_3-way'!AB257+'OddsRatio_working_3-way'!AH257</f>
        <v>-0.36378301572794802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1.0615635725730415</v>
      </c>
      <c r="AS257" s="11">
        <f>IF(('OddsRatio_working_3-way'!X257=0),IF(Q257&gt;0,-Q257^(1/3),(-Q257)^(1/3)),'OddsRatio_working_3-way'!AM257-'OddsRatio_working_3-way'!R257/3)</f>
        <v>-0.69778055684509366</v>
      </c>
      <c r="AT257" s="11">
        <f>IF(('OddsRatio_working_3-way'!X257=0),IF(Q257&gt;0,-Q257^(1/3),(-Q257)^(1/3)),'OddsRatio_working_3-way'!AN257-'OddsRatio_working_3-way'!R257/3)</f>
        <v>-0.36378301572794802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2.73</v>
      </c>
      <c r="B258" s="4">
        <f>IF('True_Odds_Calculator_3-way'!B259="","",'True_Odds_Calculator_3-way'!B259)</f>
        <v>3.27</v>
      </c>
      <c r="C258" s="4">
        <f>IF('True_Odds_Calculator_3-way'!C259="","",'True_Odds_Calculator_3-way'!C259)</f>
        <v>2.72</v>
      </c>
      <c r="D258" s="9">
        <f t="shared" si="41"/>
        <v>0.35265165457475361</v>
      </c>
      <c r="E258" s="9">
        <f t="shared" si="42"/>
        <v>0.29337214804300538</v>
      </c>
      <c r="F258" s="9">
        <f t="shared" si="43"/>
        <v>0.35397619738224095</v>
      </c>
      <c r="G258" s="9">
        <f t="shared" si="44"/>
        <v>1.061074831747814</v>
      </c>
      <c r="H258" s="9">
        <f t="shared" si="45"/>
        <v>2.8356594589237187</v>
      </c>
      <c r="I258" s="9">
        <f t="shared" si="46"/>
        <v>3.4086398680675378</v>
      </c>
      <c r="J258" s="9">
        <f t="shared" si="47"/>
        <v>2.8250487106062407</v>
      </c>
      <c r="K258" s="11">
        <f t="shared" si="48"/>
        <v>0.36630036630036628</v>
      </c>
      <c r="L258" s="11">
        <f t="shared" si="49"/>
        <v>0.3058103975535168</v>
      </c>
      <c r="M258" s="11">
        <f t="shared" si="50"/>
        <v>0.36764705882352938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-0.27817692591033116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0.23556823340957175</v>
      </c>
      <c r="Q258" s="11">
        <f>2*'OddsRatio_working_3-way'!K258*'OddsRatio_working_3-way'!L258*'OddsRatio_working_3-way'!M258</f>
        <v>8.2366515178171937E-2</v>
      </c>
      <c r="R258" s="11">
        <f t="shared" si="51"/>
        <v>0</v>
      </c>
      <c r="S258" s="11">
        <f t="shared" si="52"/>
        <v>-0.84682880378621306</v>
      </c>
      <c r="T258" s="11">
        <f t="shared" si="53"/>
        <v>-0.29609398733783671</v>
      </c>
      <c r="U258" s="11">
        <f>'OddsRatio_working_3-way'!S258-'OddsRatio_working_3-way'!R258^2/3</f>
        <v>-0.84682880378621306</v>
      </c>
      <c r="V258" s="11">
        <f>'OddsRatio_working_3-way'!S258*'OddsRatio_working_3-way'!R258/3-2*'OddsRatio_working_3-way'!R258^3/27-'OddsRatio_working_3-way'!T258</f>
        <v>0.29609398733783671</v>
      </c>
      <c r="W258" s="11">
        <f>'OddsRatio_working_3-way'!V258^2+4*'OddsRatio_working_3-way'!U258^3/27</f>
        <v>-2.2953201962128966E-3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0.14997247208557302</v>
      </c>
      <c r="Y258" s="11">
        <f>IF('OddsRatio_working_3-way'!W258&gt;=0,IF('OddsRatio_working_3-way'!V258+SQRT('OddsRatio_working_3-way'!W258)&gt;0,0,PI()),ACOS('OddsRatio_working_3-way'!V258/(2*'OddsRatio_working_3-way'!X258)))</f>
        <v>0.16041475126812199</v>
      </c>
      <c r="Z258" s="11">
        <f>'OddsRatio_working_3-way'!X258^(1/3)*COS('OddsRatio_working_3-way'!Y258/3)</f>
        <v>0.53053741587390701</v>
      </c>
      <c r="AA258" s="11">
        <f>'OddsRatio_working_3-way'!X258^(1/3)*COS(('OddsRatio_working_3-way'!Y258+2*PI())/3)</f>
        <v>-0.28986014374153773</v>
      </c>
      <c r="AB258" s="11">
        <f>'OddsRatio_working_3-way'!X258^(1/3)*COS(('OddsRatio_working_3-way'!Y258+4*PI())/3)</f>
        <v>-0.24067727213236947</v>
      </c>
      <c r="AC258" s="11">
        <f>'OddsRatio_working_3-way'!X258^(1/3)*SIN('OddsRatio_working_3-way'!Y258/3)</f>
        <v>2.8395744163072157E-2</v>
      </c>
      <c r="AD258" s="11">
        <f>'OddsRatio_working_3-way'!X258^(1/3)*SIN(('OddsRatio_working_3-way'!Y258+2*PI())/3)</f>
        <v>0.44526100772341698</v>
      </c>
      <c r="AE258" s="11">
        <f>'OddsRatio_working_3-way'!X258^(1/3)*SIN(('OddsRatio_working_3-way'!Y258+4*PI())/3)</f>
        <v>-0.47365675188648904</v>
      </c>
      <c r="AF258" s="11">
        <f>-'OddsRatio_working_3-way'!U258/(3*'OddsRatio_working_3-way'!X258^(1/3))*COS(('OddsRatio_working_3-way'!Y258)/3)</f>
        <v>0.53053741587390701</v>
      </c>
      <c r="AG258" s="11">
        <f>-'OddsRatio_working_3-way'!U258/(3*'OddsRatio_working_3-way'!X258^(1/3))*COS(('OddsRatio_working_3-way'!Y258+2*PI())/3)</f>
        <v>-0.28986014374153773</v>
      </c>
      <c r="AH258" s="11">
        <f>-'OddsRatio_working_3-way'!U258/(3*'OddsRatio_working_3-way'!X258^(1/3))*COS(('OddsRatio_working_3-way'!Y258+4*PI())/3)</f>
        <v>-0.24067727213236947</v>
      </c>
      <c r="AI258" s="11">
        <f>'OddsRatio_working_3-way'!U258/(3*'OddsRatio_working_3-way'!X258^(1/3))*SIN(('OddsRatio_working_3-way'!Y258)/3)</f>
        <v>-2.8395744163072157E-2</v>
      </c>
      <c r="AJ258" s="11">
        <f>'OddsRatio_working_3-way'!U258/(3*'OddsRatio_working_3-way'!X258^(1/3))*SIN(('OddsRatio_working_3-way'!Y258+2*PI())/3)</f>
        <v>-0.44526100772341698</v>
      </c>
      <c r="AK258" s="11">
        <f>'OddsRatio_working_3-way'!U258/(3*'OddsRatio_working_3-way'!X258^(1/3))*SIN(('OddsRatio_working_3-way'!Y258+4*PI())/3)</f>
        <v>0.47365675188648904</v>
      </c>
      <c r="AL258" s="11">
        <f>'OddsRatio_working_3-way'!Z258+'OddsRatio_working_3-way'!AF258</f>
        <v>1.061074831747814</v>
      </c>
      <c r="AM258" s="11">
        <f>'OddsRatio_working_3-way'!AA258+'OddsRatio_working_3-way'!AG258</f>
        <v>-0.57972028748307547</v>
      </c>
      <c r="AN258" s="11">
        <f>'OddsRatio_working_3-way'!AB258+'OddsRatio_working_3-way'!AH258</f>
        <v>-0.48135454426473895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1.061074831747814</v>
      </c>
      <c r="AS258" s="11">
        <f>IF(('OddsRatio_working_3-way'!X258=0),IF(Q258&gt;0,-Q258^(1/3),(-Q258)^(1/3)),'OddsRatio_working_3-way'!AM258-'OddsRatio_working_3-way'!R258/3)</f>
        <v>-0.57972028748307547</v>
      </c>
      <c r="AT258" s="11">
        <f>IF(('OddsRatio_working_3-way'!X258=0),IF(Q258&gt;0,-Q258^(1/3),(-Q258)^(1/3)),'OddsRatio_working_3-way'!AN258-'OddsRatio_working_3-way'!R258/3)</f>
        <v>-0.48135454426473895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1.54</v>
      </c>
      <c r="B259" s="4">
        <f>IF('True_Odds_Calculator_3-way'!B260="","",'True_Odds_Calculator_3-way'!B260)</f>
        <v>4.21</v>
      </c>
      <c r="C259" s="4">
        <f>IF('True_Odds_Calculator_3-way'!C260="","",'True_Odds_Calculator_3-way'!C260)</f>
        <v>6.39</v>
      </c>
      <c r="D259" s="9">
        <f t="shared" si="41"/>
        <v>0.63070856171737233</v>
      </c>
      <c r="E259" s="9">
        <f t="shared" si="42"/>
        <v>0.22318532539379643</v>
      </c>
      <c r="F259" s="9">
        <f t="shared" si="43"/>
        <v>0.14610611288883127</v>
      </c>
      <c r="G259" s="9">
        <f t="shared" si="44"/>
        <v>1.0842932463047315</v>
      </c>
      <c r="H259" s="9">
        <f t="shared" si="45"/>
        <v>1.5855183530045551</v>
      </c>
      <c r="I259" s="9">
        <f t="shared" si="46"/>
        <v>4.480581320638187</v>
      </c>
      <c r="J259" s="9">
        <f t="shared" si="47"/>
        <v>6.8443405975825025</v>
      </c>
      <c r="K259" s="11">
        <f t="shared" si="48"/>
        <v>0.64935064935064934</v>
      </c>
      <c r="L259" s="11">
        <f t="shared" si="49"/>
        <v>0.23752969121140144</v>
      </c>
      <c r="M259" s="11">
        <f t="shared" si="50"/>
        <v>0.1564945226917058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-0.225519387106487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0.22061880146253371</v>
      </c>
      <c r="Q259" s="11">
        <f>2*'OddsRatio_working_3-way'!K259*'OddsRatio_working_3-way'!L259*'OddsRatio_working_3-way'!M259</f>
        <v>4.8275448897709787E-2</v>
      </c>
      <c r="R259" s="11">
        <f t="shared" si="51"/>
        <v>0</v>
      </c>
      <c r="S259" s="11">
        <f t="shared" si="52"/>
        <v>-0.97826978111802287</v>
      </c>
      <c r="T259" s="11">
        <f t="shared" si="53"/>
        <v>-0.21406340943501595</v>
      </c>
      <c r="U259" s="11">
        <f>'OddsRatio_working_3-way'!S259-'OddsRatio_working_3-way'!R259^2/3</f>
        <v>-0.97826978111802287</v>
      </c>
      <c r="V259" s="11">
        <f>'OddsRatio_working_3-way'!S259*'OddsRatio_working_3-way'!R259/3-2*'OddsRatio_working_3-way'!R259^3/27-'OddsRatio_working_3-way'!T259</f>
        <v>0.21406340943501595</v>
      </c>
      <c r="W259" s="11">
        <f>'OddsRatio_working_3-way'!V259^2+4*'OddsRatio_working_3-way'!U259^3/27</f>
        <v>-9.2875477412206503E-2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0.1862113185813028</v>
      </c>
      <c r="Y259" s="11">
        <f>IF('OddsRatio_working_3-way'!W259&gt;=0,IF('OddsRatio_working_3-way'!V259+SQRT('OddsRatio_working_3-way'!W259)&gt;0,0,PI()),ACOS('OddsRatio_working_3-way'!V259/(2*'OddsRatio_working_3-way'!X259)))</f>
        <v>0.95845341907298487</v>
      </c>
      <c r="Z259" s="11">
        <f>'OddsRatio_working_3-way'!X259^(1/3)*COS('OddsRatio_working_3-way'!Y259/3)</f>
        <v>0.54214662315236573</v>
      </c>
      <c r="AA259" s="11">
        <f>'OddsRatio_working_3-way'!X259^(1/3)*COS(('OddsRatio_working_3-way'!Y259+2*PI())/3)</f>
        <v>-0.426396280041477</v>
      </c>
      <c r="AB259" s="11">
        <f>'OddsRatio_working_3-way'!X259^(1/3)*COS(('OddsRatio_working_3-way'!Y259+4*PI())/3)</f>
        <v>-0.1157503431108889</v>
      </c>
      <c r="AC259" s="11">
        <f>'OddsRatio_working_3-way'!X259^(1/3)*SIN('OddsRatio_working_3-way'!Y259/3)</f>
        <v>0.1793515153095388</v>
      </c>
      <c r="AD259" s="11">
        <f>'OddsRatio_working_3-way'!X259^(1/3)*SIN(('OddsRatio_working_3-way'!Y259+2*PI())/3)</f>
        <v>0.37983699057112819</v>
      </c>
      <c r="AE259" s="11">
        <f>'OddsRatio_working_3-way'!X259^(1/3)*SIN(('OddsRatio_working_3-way'!Y259+4*PI())/3)</f>
        <v>-0.55918850588066682</v>
      </c>
      <c r="AF259" s="11">
        <f>-'OddsRatio_working_3-way'!U259/(3*'OddsRatio_working_3-way'!X259^(1/3))*COS(('OddsRatio_working_3-way'!Y259)/3)</f>
        <v>0.54214662315236561</v>
      </c>
      <c r="AG259" s="11">
        <f>-'OddsRatio_working_3-way'!U259/(3*'OddsRatio_working_3-way'!X259^(1/3))*COS(('OddsRatio_working_3-way'!Y259+2*PI())/3)</f>
        <v>-0.42639628004147695</v>
      </c>
      <c r="AH259" s="11">
        <f>-'OddsRatio_working_3-way'!U259/(3*'OddsRatio_working_3-way'!X259^(1/3))*COS(('OddsRatio_working_3-way'!Y259+4*PI())/3)</f>
        <v>-0.11575034311088889</v>
      </c>
      <c r="AI259" s="11">
        <f>'OddsRatio_working_3-way'!U259/(3*'OddsRatio_working_3-way'!X259^(1/3))*SIN(('OddsRatio_working_3-way'!Y259)/3)</f>
        <v>-0.17935151530953877</v>
      </c>
      <c r="AJ259" s="11">
        <f>'OddsRatio_working_3-way'!U259/(3*'OddsRatio_working_3-way'!X259^(1/3))*SIN(('OddsRatio_working_3-way'!Y259+2*PI())/3)</f>
        <v>-0.37983699057112807</v>
      </c>
      <c r="AK259" s="11">
        <f>'OddsRatio_working_3-way'!U259/(3*'OddsRatio_working_3-way'!X259^(1/3))*SIN(('OddsRatio_working_3-way'!Y259+4*PI())/3)</f>
        <v>0.55918850588066671</v>
      </c>
      <c r="AL259" s="11">
        <f>'OddsRatio_working_3-way'!Z259+'OddsRatio_working_3-way'!AF259</f>
        <v>1.0842932463047315</v>
      </c>
      <c r="AM259" s="11">
        <f>'OddsRatio_working_3-way'!AA259+'OddsRatio_working_3-way'!AG259</f>
        <v>-0.85279256008295401</v>
      </c>
      <c r="AN259" s="11">
        <f>'OddsRatio_working_3-way'!AB259+'OddsRatio_working_3-way'!AH259</f>
        <v>-0.23150068622177777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1.0842932463047315</v>
      </c>
      <c r="AS259" s="11">
        <f>IF(('OddsRatio_working_3-way'!X259=0),IF(Q259&gt;0,-Q259^(1/3),(-Q259)^(1/3)),'OddsRatio_working_3-way'!AM259-'OddsRatio_working_3-way'!R259/3)</f>
        <v>-0.85279256008295401</v>
      </c>
      <c r="AT259" s="11">
        <f>IF(('OddsRatio_working_3-way'!X259=0),IF(Q259&gt;0,-Q259^(1/3),(-Q259)^(1/3)),'OddsRatio_working_3-way'!AN259-'OddsRatio_working_3-way'!R259/3)</f>
        <v>-0.23150068622177777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1.76</v>
      </c>
      <c r="B260" s="4">
        <f>IF('True_Odds_Calculator_3-way'!B261="","",'True_Odds_Calculator_3-way'!B261)</f>
        <v>3.91</v>
      </c>
      <c r="C260" s="4">
        <f>IF('True_Odds_Calculator_3-way'!C261="","",'True_Odds_Calculator_3-way'!C261)</f>
        <v>4.63</v>
      </c>
      <c r="D260" s="9">
        <f t="shared" ref="D260:D323" si="54">(K260/(AR260+K260-(AR260*K260)))</f>
        <v>0.55178278977877993</v>
      </c>
      <c r="E260" s="9">
        <f t="shared" ref="E260:E323" si="55">(L260/(AR260+L260-(AR260*L260)))</f>
        <v>0.24329230631625423</v>
      </c>
      <c r="F260" s="9">
        <f t="shared" ref="F260:F323" si="56">(M260/(AR260+M260-(AR260*M260)))</f>
        <v>0.20492490390496593</v>
      </c>
      <c r="G260" s="9">
        <f t="shared" ref="G260:G323" si="57">AR260</f>
        <v>1.0688254473642242</v>
      </c>
      <c r="H260" s="9">
        <f t="shared" ref="H260:H323" si="58">IF(A260="","",1/D260)</f>
        <v>1.8123073399968106</v>
      </c>
      <c r="I260" s="9">
        <f t="shared" ref="I260:I323" si="59">IF(B260="","",1/E260)</f>
        <v>4.1102820518298921</v>
      </c>
      <c r="J260" s="9">
        <f t="shared" ref="J260:J323" si="60">IF(C260="","",1/F260)</f>
        <v>4.8798363739321342</v>
      </c>
      <c r="K260" s="11">
        <f t="shared" ref="K260:K323" si="61">1/A260</f>
        <v>0.56818181818181823</v>
      </c>
      <c r="L260" s="11">
        <f t="shared" ref="L260:L323" si="62">1/B260</f>
        <v>0.25575447570332482</v>
      </c>
      <c r="M260" s="11">
        <f t="shared" ref="M260:M323" si="63">1/C260</f>
        <v>0.21598272138228941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-0.25196649229698465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0.22911443066884343</v>
      </c>
      <c r="Q260" s="11">
        <f>2*'OddsRatio_working_3-way'!K260*'OddsRatio_working_3-way'!L260*'OddsRatio_working_3-way'!M260</f>
        <v>6.2771076895573541E-2</v>
      </c>
      <c r="R260" s="11">
        <f t="shared" ref="R260:R323" si="64">O260/N260</f>
        <v>0</v>
      </c>
      <c r="S260" s="11">
        <f t="shared" ref="S260:S323" si="65">P260/N260</f>
        <v>-0.90930515633322295</v>
      </c>
      <c r="T260" s="11">
        <f t="shared" ref="T260:T323" si="66">Q260/N260</f>
        <v>-0.24912470036526654</v>
      </c>
      <c r="U260" s="11">
        <f>'OddsRatio_working_3-way'!S260-'OddsRatio_working_3-way'!R260^2/3</f>
        <v>-0.90930515633322295</v>
      </c>
      <c r="V260" s="11">
        <f>'OddsRatio_working_3-way'!S260*'OddsRatio_working_3-way'!R260/3-2*'OddsRatio_working_3-way'!R260^3/27-'OddsRatio_working_3-way'!T260</f>
        <v>0.24912470036526654</v>
      </c>
      <c r="W260" s="11">
        <f>'OddsRatio_working_3-way'!V260^2+4*'OddsRatio_working_3-way'!U260^3/27</f>
        <v>-4.9321493683950085E-2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0.16687166477268836</v>
      </c>
      <c r="Y260" s="11">
        <f>IF('OddsRatio_working_3-way'!W260&gt;=0,IF('OddsRatio_working_3-way'!V260+SQRT('OddsRatio_working_3-way'!W260)&gt;0,0,PI()),ACOS('OddsRatio_working_3-way'!V260/(2*'OddsRatio_working_3-way'!X260)))</f>
        <v>0.72807616644788109</v>
      </c>
      <c r="Z260" s="11">
        <f>'OddsRatio_working_3-way'!X260^(1/3)*COS('OddsRatio_working_3-way'!Y260/3)</f>
        <v>0.53441272368211212</v>
      </c>
      <c r="AA260" s="11">
        <f>'OddsRatio_working_3-way'!X260^(1/3)*COS(('OddsRatio_working_3-way'!Y260+2*PI())/3)</f>
        <v>-0.38178633242189353</v>
      </c>
      <c r="AB260" s="11">
        <f>'OddsRatio_working_3-way'!X260^(1/3)*COS(('OddsRatio_working_3-way'!Y260+4*PI())/3)</f>
        <v>-0.15262639126021874</v>
      </c>
      <c r="AC260" s="11">
        <f>'OddsRatio_working_3-way'!X260^(1/3)*SIN('OddsRatio_working_3-way'!Y260/3)</f>
        <v>0.13230555371717179</v>
      </c>
      <c r="AD260" s="11">
        <f>'OddsRatio_working_3-way'!X260^(1/3)*SIN(('OddsRatio_working_3-way'!Y260+2*PI())/3)</f>
        <v>0.39666221795575685</v>
      </c>
      <c r="AE260" s="11">
        <f>'OddsRatio_working_3-way'!X260^(1/3)*SIN(('OddsRatio_working_3-way'!Y260+4*PI())/3)</f>
        <v>-0.52896777167292863</v>
      </c>
      <c r="AF260" s="11">
        <f>-'OddsRatio_working_3-way'!U260/(3*'OddsRatio_working_3-way'!X260^(1/3))*COS(('OddsRatio_working_3-way'!Y260)/3)</f>
        <v>0.53441272368211223</v>
      </c>
      <c r="AG260" s="11">
        <f>-'OddsRatio_working_3-way'!U260/(3*'OddsRatio_working_3-way'!X260^(1/3))*COS(('OddsRatio_working_3-way'!Y260+2*PI())/3)</f>
        <v>-0.38178633242189364</v>
      </c>
      <c r="AH260" s="11">
        <f>-'OddsRatio_working_3-way'!U260/(3*'OddsRatio_working_3-way'!X260^(1/3))*COS(('OddsRatio_working_3-way'!Y260+4*PI())/3)</f>
        <v>-0.15262639126021876</v>
      </c>
      <c r="AI260" s="11">
        <f>'OddsRatio_working_3-way'!U260/(3*'OddsRatio_working_3-way'!X260^(1/3))*SIN(('OddsRatio_working_3-way'!Y260)/3)</f>
        <v>-0.13230555371717181</v>
      </c>
      <c r="AJ260" s="11">
        <f>'OddsRatio_working_3-way'!U260/(3*'OddsRatio_working_3-way'!X260^(1/3))*SIN(('OddsRatio_working_3-way'!Y260+2*PI())/3)</f>
        <v>-0.39666221795575696</v>
      </c>
      <c r="AK260" s="11">
        <f>'OddsRatio_working_3-way'!U260/(3*'OddsRatio_working_3-way'!X260^(1/3))*SIN(('OddsRatio_working_3-way'!Y260+4*PI())/3)</f>
        <v>0.52896777167292874</v>
      </c>
      <c r="AL260" s="11">
        <f>'OddsRatio_working_3-way'!Z260+'OddsRatio_working_3-way'!AF260</f>
        <v>1.0688254473642242</v>
      </c>
      <c r="AM260" s="11">
        <f>'OddsRatio_working_3-way'!AA260+'OddsRatio_working_3-way'!AG260</f>
        <v>-0.76357266484378716</v>
      </c>
      <c r="AN260" s="11">
        <f>'OddsRatio_working_3-way'!AB260+'OddsRatio_working_3-way'!AH260</f>
        <v>-0.30525278252043753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1.0688254473642242</v>
      </c>
      <c r="AS260" s="11">
        <f>IF(('OddsRatio_working_3-way'!X260=0),IF(Q260&gt;0,-Q260^(1/3),(-Q260)^(1/3)),'OddsRatio_working_3-way'!AM260-'OddsRatio_working_3-way'!R260/3)</f>
        <v>-0.76357266484378716</v>
      </c>
      <c r="AT260" s="11">
        <f>IF(('OddsRatio_working_3-way'!X260=0),IF(Q260&gt;0,-Q260^(1/3),(-Q260)^(1/3)),'OddsRatio_working_3-way'!AN260-'OddsRatio_working_3-way'!R260/3)</f>
        <v>-0.30525278252043753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1.79</v>
      </c>
      <c r="B261" s="4">
        <f>IF('True_Odds_Calculator_3-way'!B262="","",'True_Odds_Calculator_3-way'!B262)</f>
        <v>3.6</v>
      </c>
      <c r="C261" s="4">
        <f>IF('True_Odds_Calculator_3-way'!C262="","",'True_Odds_Calculator_3-way'!C262)</f>
        <v>4.95</v>
      </c>
      <c r="D261" s="9">
        <f t="shared" si="54"/>
        <v>0.54288874469737358</v>
      </c>
      <c r="E261" s="9">
        <f t="shared" si="55"/>
        <v>0.26517231336589009</v>
      </c>
      <c r="F261" s="9">
        <f t="shared" si="56"/>
        <v>0.19193894193673611</v>
      </c>
      <c r="G261" s="9">
        <f t="shared" si="57"/>
        <v>1.0658202952388867</v>
      </c>
      <c r="H261" s="9">
        <f t="shared" si="58"/>
        <v>1.8419980332387205</v>
      </c>
      <c r="I261" s="9">
        <f t="shared" si="59"/>
        <v>3.7711327676211051</v>
      </c>
      <c r="J261" s="9">
        <f t="shared" si="60"/>
        <v>5.2099901661936023</v>
      </c>
      <c r="K261" s="11">
        <f t="shared" si="61"/>
        <v>0.55865921787709494</v>
      </c>
      <c r="L261" s="11">
        <f t="shared" si="62"/>
        <v>0.27777777777777779</v>
      </c>
      <c r="M261" s="11">
        <f t="shared" si="63"/>
        <v>0.20202020202020202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-0.25435296478127012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0.23010991353635679</v>
      </c>
      <c r="Q261" s="11">
        <f>2*'OddsRatio_working_3-way'!K261*'OddsRatio_working_3-way'!L261*'OddsRatio_working_3-way'!M261</f>
        <v>6.2700248919988211E-2</v>
      </c>
      <c r="R261" s="11">
        <f t="shared" si="64"/>
        <v>0</v>
      </c>
      <c r="S261" s="11">
        <f t="shared" si="65"/>
        <v>-0.90468736519049009</v>
      </c>
      <c r="T261" s="11">
        <f t="shared" si="66"/>
        <v>-0.24650881885299453</v>
      </c>
      <c r="U261" s="11">
        <f>'OddsRatio_working_3-way'!S261-'OddsRatio_working_3-way'!R261^2/3</f>
        <v>-0.90468736519049009</v>
      </c>
      <c r="V261" s="11">
        <f>'OddsRatio_working_3-way'!S261*'OddsRatio_working_3-way'!R261/3-2*'OddsRatio_working_3-way'!R261^3/27-'OddsRatio_working_3-way'!T261</f>
        <v>0.24650881885299453</v>
      </c>
      <c r="W261" s="11">
        <f>'OddsRatio_working_3-way'!V261^2+4*'OddsRatio_working_3-way'!U261^3/27</f>
        <v>-4.8929657510722174E-2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0.1656021250490318</v>
      </c>
      <c r="Y261" s="11">
        <f>IF('OddsRatio_working_3-way'!W261&gt;=0,IF('OddsRatio_working_3-way'!V261+SQRT('OddsRatio_working_3-way'!W261)&gt;0,0,PI()),ACOS('OddsRatio_working_3-way'!V261/(2*'OddsRatio_working_3-way'!X261)))</f>
        <v>0.73133965143922208</v>
      </c>
      <c r="Z261" s="11">
        <f>'OddsRatio_working_3-way'!X261^(1/3)*COS('OddsRatio_working_3-way'!Y261/3)</f>
        <v>0.53291014761944333</v>
      </c>
      <c r="AA261" s="11">
        <f>'OddsRatio_working_3-way'!X261^(1/3)*COS(('OddsRatio_working_3-way'!Y261+2*PI())/3)</f>
        <v>-0.38124584966209552</v>
      </c>
      <c r="AB261" s="11">
        <f>'OddsRatio_working_3-way'!X261^(1/3)*COS(('OddsRatio_working_3-way'!Y261+4*PI())/3)</f>
        <v>-0.15166429795734787</v>
      </c>
      <c r="AC261" s="11">
        <f>'OddsRatio_working_3-way'!X261^(1/3)*SIN('OddsRatio_working_3-way'!Y261/3)</f>
        <v>0.13254897067770813</v>
      </c>
      <c r="AD261" s="11">
        <f>'OddsRatio_working_3-way'!X261^(1/3)*SIN(('OddsRatio_working_3-way'!Y261+2*PI())/3)</f>
        <v>0.39523924043409908</v>
      </c>
      <c r="AE261" s="11">
        <f>'OddsRatio_working_3-way'!X261^(1/3)*SIN(('OddsRatio_working_3-way'!Y261+4*PI())/3)</f>
        <v>-0.52778821111180718</v>
      </c>
      <c r="AF261" s="11">
        <f>-'OddsRatio_working_3-way'!U261/(3*'OddsRatio_working_3-way'!X261^(1/3))*COS(('OddsRatio_working_3-way'!Y261)/3)</f>
        <v>0.53291014761944322</v>
      </c>
      <c r="AG261" s="11">
        <f>-'OddsRatio_working_3-way'!U261/(3*'OddsRatio_working_3-way'!X261^(1/3))*COS(('OddsRatio_working_3-way'!Y261+2*PI())/3)</f>
        <v>-0.38124584966209546</v>
      </c>
      <c r="AH261" s="11">
        <f>-'OddsRatio_working_3-way'!U261/(3*'OddsRatio_working_3-way'!X261^(1/3))*COS(('OddsRatio_working_3-way'!Y261+4*PI())/3)</f>
        <v>-0.15166429795734784</v>
      </c>
      <c r="AI261" s="11">
        <f>'OddsRatio_working_3-way'!U261/(3*'OddsRatio_working_3-way'!X261^(1/3))*SIN(('OddsRatio_working_3-way'!Y261)/3)</f>
        <v>-0.1325489706777081</v>
      </c>
      <c r="AJ261" s="11">
        <f>'OddsRatio_working_3-way'!U261/(3*'OddsRatio_working_3-way'!X261^(1/3))*SIN(('OddsRatio_working_3-way'!Y261+2*PI())/3)</f>
        <v>-0.39523924043409903</v>
      </c>
      <c r="AK261" s="11">
        <f>'OddsRatio_working_3-way'!U261/(3*'OddsRatio_working_3-way'!X261^(1/3))*SIN(('OddsRatio_working_3-way'!Y261+4*PI())/3)</f>
        <v>0.52778821111180707</v>
      </c>
      <c r="AL261" s="11">
        <f>'OddsRatio_working_3-way'!Z261+'OddsRatio_working_3-way'!AF261</f>
        <v>1.0658202952388867</v>
      </c>
      <c r="AM261" s="11">
        <f>'OddsRatio_working_3-way'!AA261+'OddsRatio_working_3-way'!AG261</f>
        <v>-0.76249169932419103</v>
      </c>
      <c r="AN261" s="11">
        <f>'OddsRatio_working_3-way'!AB261+'OddsRatio_working_3-way'!AH261</f>
        <v>-0.30332859591469574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1.0658202952388867</v>
      </c>
      <c r="AS261" s="11">
        <f>IF(('OddsRatio_working_3-way'!X261=0),IF(Q261&gt;0,-Q261^(1/3),(-Q261)^(1/3)),'OddsRatio_working_3-way'!AM261-'OddsRatio_working_3-way'!R261/3)</f>
        <v>-0.76249169932419103</v>
      </c>
      <c r="AT261" s="11">
        <f>IF(('OddsRatio_working_3-way'!X261=0),IF(Q261&gt;0,-Q261^(1/3),(-Q261)^(1/3)),'OddsRatio_working_3-way'!AN261-'OddsRatio_working_3-way'!R261/3)</f>
        <v>-0.30332859591469574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3.48</v>
      </c>
      <c r="B262" s="4">
        <f>IF('True_Odds_Calculator_3-way'!B263="","",'True_Odds_Calculator_3-way'!B263)</f>
        <v>3.37</v>
      </c>
      <c r="C262" s="4">
        <f>IF('True_Odds_Calculator_3-way'!C263="","",'True_Odds_Calculator_3-way'!C263)</f>
        <v>2.2799999999999998</v>
      </c>
      <c r="D262" s="9">
        <f t="shared" si="54"/>
        <v>0.28032770047554939</v>
      </c>
      <c r="E262" s="9">
        <f t="shared" si="55"/>
        <v>0.28957108421998584</v>
      </c>
      <c r="F262" s="9">
        <f t="shared" si="56"/>
        <v>0.43010121530446477</v>
      </c>
      <c r="G262" s="9">
        <f t="shared" si="57"/>
        <v>1.035182905094119</v>
      </c>
      <c r="H262" s="9">
        <f t="shared" si="58"/>
        <v>3.5672536046334153</v>
      </c>
      <c r="I262" s="9">
        <f t="shared" si="59"/>
        <v>3.4533834850730627</v>
      </c>
      <c r="J262" s="9">
        <f t="shared" si="60"/>
        <v>2.3250341185204721</v>
      </c>
      <c r="K262" s="11">
        <f t="shared" si="61"/>
        <v>0.28735632183908044</v>
      </c>
      <c r="L262" s="11">
        <f t="shared" si="62"/>
        <v>0.29673590504451036</v>
      </c>
      <c r="M262" s="11">
        <f t="shared" si="63"/>
        <v>0.43859649122807021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-0.2813623642653138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0.22925376813909668</v>
      </c>
      <c r="Q262" s="11">
        <f>2*'OddsRatio_working_3-way'!K262*'OddsRatio_working_3-way'!L262*'OddsRatio_working_3-way'!M262</f>
        <v>7.4797314237878193E-2</v>
      </c>
      <c r="R262" s="11">
        <f t="shared" si="64"/>
        <v>0</v>
      </c>
      <c r="S262" s="11">
        <f t="shared" si="65"/>
        <v>-0.81479898257792316</v>
      </c>
      <c r="T262" s="11">
        <f t="shared" si="66"/>
        <v>-0.26583979855723427</v>
      </c>
      <c r="U262" s="11">
        <f>'OddsRatio_working_3-way'!S262-'OddsRatio_working_3-way'!R262^2/3</f>
        <v>-0.81479898257792316</v>
      </c>
      <c r="V262" s="11">
        <f>'OddsRatio_working_3-way'!S262*'OddsRatio_working_3-way'!R262/3-2*'OddsRatio_working_3-way'!R262^3/27-'OddsRatio_working_3-way'!T262</f>
        <v>0.26583979855723427</v>
      </c>
      <c r="W262" s="11">
        <f>'OddsRatio_working_3-way'!V262^2+4*'OddsRatio_working_3-way'!U262^3/27</f>
        <v>-9.4688920805172522E-3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0.14154477257873935</v>
      </c>
      <c r="Y262" s="11">
        <f>IF('OddsRatio_working_3-way'!W262&gt;=0,IF('OddsRatio_working_3-way'!V262+SQRT('OddsRatio_working_3-way'!W262)&gt;0,0,PI()),ACOS('OddsRatio_working_3-way'!V262/(2*'OddsRatio_working_3-way'!X262)))</f>
        <v>0.35089305370290202</v>
      </c>
      <c r="Z262" s="11">
        <f>'OddsRatio_working_3-way'!X262^(1/3)*COS('OddsRatio_working_3-way'!Y262/3)</f>
        <v>0.51759145254705952</v>
      </c>
      <c r="AA262" s="11">
        <f>'OddsRatio_working_3-way'!X262^(1/3)*COS(('OddsRatio_working_3-way'!Y262+2*PI())/3)</f>
        <v>-0.31146508958987829</v>
      </c>
      <c r="AB262" s="11">
        <f>'OddsRatio_working_3-way'!X262^(1/3)*COS(('OddsRatio_working_3-way'!Y262+4*PI())/3)</f>
        <v>-0.20612636295718098</v>
      </c>
      <c r="AC262" s="11">
        <f>'OddsRatio_working_3-way'!X262^(1/3)*SIN('OddsRatio_working_3-way'!Y262/3)</f>
        <v>6.0817342177480159E-2</v>
      </c>
      <c r="AD262" s="11">
        <f>'OddsRatio_working_3-way'!X262^(1/3)*SIN(('OddsRatio_working_3-way'!Y262+2*PI())/3)</f>
        <v>0.41783867559870141</v>
      </c>
      <c r="AE262" s="11">
        <f>'OddsRatio_working_3-way'!X262^(1/3)*SIN(('OddsRatio_working_3-way'!Y262+4*PI())/3)</f>
        <v>-0.4786560177761815</v>
      </c>
      <c r="AF262" s="11">
        <f>-'OddsRatio_working_3-way'!U262/(3*'OddsRatio_working_3-way'!X262^(1/3))*COS(('OddsRatio_working_3-way'!Y262)/3)</f>
        <v>0.51759145254705941</v>
      </c>
      <c r="AG262" s="11">
        <f>-'OddsRatio_working_3-way'!U262/(3*'OddsRatio_working_3-way'!X262^(1/3))*COS(('OddsRatio_working_3-way'!Y262+2*PI())/3)</f>
        <v>-0.31146508958987823</v>
      </c>
      <c r="AH262" s="11">
        <f>-'OddsRatio_working_3-way'!U262/(3*'OddsRatio_working_3-way'!X262^(1/3))*COS(('OddsRatio_working_3-way'!Y262+4*PI())/3)</f>
        <v>-0.20612636295718095</v>
      </c>
      <c r="AI262" s="11">
        <f>'OddsRatio_working_3-way'!U262/(3*'OddsRatio_working_3-way'!X262^(1/3))*SIN(('OddsRatio_working_3-way'!Y262)/3)</f>
        <v>-6.0817342177480145E-2</v>
      </c>
      <c r="AJ262" s="11">
        <f>'OddsRatio_working_3-way'!U262/(3*'OddsRatio_working_3-way'!X262^(1/3))*SIN(('OddsRatio_working_3-way'!Y262+2*PI())/3)</f>
        <v>-0.4178386755987013</v>
      </c>
      <c r="AK262" s="11">
        <f>'OddsRatio_working_3-way'!U262/(3*'OddsRatio_working_3-way'!X262^(1/3))*SIN(('OddsRatio_working_3-way'!Y262+4*PI())/3)</f>
        <v>0.47865601777618139</v>
      </c>
      <c r="AL262" s="11">
        <f>'OddsRatio_working_3-way'!Z262+'OddsRatio_working_3-way'!AF262</f>
        <v>1.035182905094119</v>
      </c>
      <c r="AM262" s="11">
        <f>'OddsRatio_working_3-way'!AA262+'OddsRatio_working_3-way'!AG262</f>
        <v>-0.62293017917975657</v>
      </c>
      <c r="AN262" s="11">
        <f>'OddsRatio_working_3-way'!AB262+'OddsRatio_working_3-way'!AH262</f>
        <v>-0.41225272591436191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1.035182905094119</v>
      </c>
      <c r="AS262" s="11">
        <f>IF(('OddsRatio_working_3-way'!X262=0),IF(Q262&gt;0,-Q262^(1/3),(-Q262)^(1/3)),'OddsRatio_working_3-way'!AM262-'OddsRatio_working_3-way'!R262/3)</f>
        <v>-0.62293017917975657</v>
      </c>
      <c r="AT262" s="11">
        <f>IF(('OddsRatio_working_3-way'!X262=0),IF(Q262&gt;0,-Q262^(1/3),(-Q262)^(1/3)),'OddsRatio_working_3-way'!AN262-'OddsRatio_working_3-way'!R262/3)</f>
        <v>-0.41225272591436191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1.37</v>
      </c>
      <c r="B263" s="4">
        <f>IF('True_Odds_Calculator_3-way'!B264="","",'True_Odds_Calculator_3-way'!B264)</f>
        <v>5.65</v>
      </c>
      <c r="C263" s="4">
        <f>IF('True_Odds_Calculator_3-way'!C264="","",'True_Odds_Calculator_3-way'!C264)</f>
        <v>8.52</v>
      </c>
      <c r="D263" s="9">
        <f t="shared" si="54"/>
        <v>0.71901172571158967</v>
      </c>
      <c r="E263" s="9">
        <f t="shared" si="55"/>
        <v>0.16916526454775871</v>
      </c>
      <c r="F263" s="9">
        <f t="shared" si="56"/>
        <v>0.11182300974065167</v>
      </c>
      <c r="G263" s="9">
        <f t="shared" si="57"/>
        <v>1.0562105473251733</v>
      </c>
      <c r="H263" s="9">
        <f t="shared" si="58"/>
        <v>1.3907979025103139</v>
      </c>
      <c r="I263" s="9">
        <f t="shared" si="59"/>
        <v>5.9113790450620565</v>
      </c>
      <c r="J263" s="9">
        <f t="shared" si="60"/>
        <v>8.9427033158853018</v>
      </c>
      <c r="K263" s="11">
        <f t="shared" si="61"/>
        <v>0.72992700729927007</v>
      </c>
      <c r="L263" s="11">
        <f t="shared" si="62"/>
        <v>0.17699115044247787</v>
      </c>
      <c r="M263" s="11">
        <f t="shared" si="63"/>
        <v>0.11737089201877934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-0.19618414576341192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0.19014675872559822</v>
      </c>
      <c r="Q263" s="11">
        <f>2*'OddsRatio_working_3-way'!K263*'OddsRatio_working_3-way'!L263*'OddsRatio_working_3-way'!M263</f>
        <v>3.0326436798341027E-2</v>
      </c>
      <c r="R263" s="11">
        <f t="shared" si="64"/>
        <v>0</v>
      </c>
      <c r="S263" s="11">
        <f t="shared" si="65"/>
        <v>-0.96922591775028299</v>
      </c>
      <c r="T263" s="11">
        <f t="shared" si="66"/>
        <v>-0.15458148608457467</v>
      </c>
      <c r="U263" s="11">
        <f>'OddsRatio_working_3-way'!S263-'OddsRatio_working_3-way'!R263^2/3</f>
        <v>-0.96922591775028299</v>
      </c>
      <c r="V263" s="11">
        <f>'OddsRatio_working_3-way'!S263*'OddsRatio_working_3-way'!R263/3-2*'OddsRatio_working_3-way'!R263^3/27-'OddsRatio_working_3-way'!T263</f>
        <v>0.15458148608457467</v>
      </c>
      <c r="W263" s="11">
        <f>'OddsRatio_working_3-way'!V263^2+4*'OddsRatio_working_3-way'!U263^3/27</f>
        <v>-0.11099193323419254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0.18363507907961654</v>
      </c>
      <c r="Y263" s="11">
        <f>IF('OddsRatio_working_3-way'!W263&gt;=0,IF('OddsRatio_working_3-way'!V263+SQRT('OddsRatio_working_3-way'!W263)&gt;0,0,PI()),ACOS('OddsRatio_working_3-way'!V263/(2*'OddsRatio_working_3-way'!X263)))</f>
        <v>1.136366644214458</v>
      </c>
      <c r="Z263" s="11">
        <f>'OddsRatio_working_3-way'!X263^(1/3)*COS('OddsRatio_working_3-way'!Y263/3)</f>
        <v>0.52810527366258664</v>
      </c>
      <c r="AA263" s="11">
        <f>'OddsRatio_working_3-way'!X263^(1/3)*COS(('OddsRatio_working_3-way'!Y263+2*PI())/3)</f>
        <v>-0.44608311335897299</v>
      </c>
      <c r="AB263" s="11">
        <f>'OddsRatio_working_3-way'!X263^(1/3)*COS(('OddsRatio_working_3-way'!Y263+4*PI())/3)</f>
        <v>-8.2022160303613686E-2</v>
      </c>
      <c r="AC263" s="11">
        <f>'OddsRatio_working_3-way'!X263^(1/3)*SIN('OddsRatio_working_3-way'!Y263/3)</f>
        <v>0.21019068924794351</v>
      </c>
      <c r="AD263" s="11">
        <f>'OddsRatio_working_3-way'!X263^(1/3)*SIN(('OddsRatio_working_3-way'!Y263+2*PI())/3)</f>
        <v>0.35225723824036126</v>
      </c>
      <c r="AE263" s="11">
        <f>'OddsRatio_working_3-way'!X263^(1/3)*SIN(('OddsRatio_working_3-way'!Y263+4*PI())/3)</f>
        <v>-0.56244792748830474</v>
      </c>
      <c r="AF263" s="11">
        <f>-'OddsRatio_working_3-way'!U263/(3*'OddsRatio_working_3-way'!X263^(1/3))*COS(('OddsRatio_working_3-way'!Y263)/3)</f>
        <v>0.52810527366258664</v>
      </c>
      <c r="AG263" s="11">
        <f>-'OddsRatio_working_3-way'!U263/(3*'OddsRatio_working_3-way'!X263^(1/3))*COS(('OddsRatio_working_3-way'!Y263+2*PI())/3)</f>
        <v>-0.44608311335897299</v>
      </c>
      <c r="AH263" s="11">
        <f>-'OddsRatio_working_3-way'!U263/(3*'OddsRatio_working_3-way'!X263^(1/3))*COS(('OddsRatio_working_3-way'!Y263+4*PI())/3)</f>
        <v>-8.2022160303613686E-2</v>
      </c>
      <c r="AI263" s="11">
        <f>'OddsRatio_working_3-way'!U263/(3*'OddsRatio_working_3-way'!X263^(1/3))*SIN(('OddsRatio_working_3-way'!Y263)/3)</f>
        <v>-0.21019068924794351</v>
      </c>
      <c r="AJ263" s="11">
        <f>'OddsRatio_working_3-way'!U263/(3*'OddsRatio_working_3-way'!X263^(1/3))*SIN(('OddsRatio_working_3-way'!Y263+2*PI())/3)</f>
        <v>-0.35225723824036126</v>
      </c>
      <c r="AK263" s="11">
        <f>'OddsRatio_working_3-way'!U263/(3*'OddsRatio_working_3-way'!X263^(1/3))*SIN(('OddsRatio_working_3-way'!Y263+4*PI())/3)</f>
        <v>0.56244792748830474</v>
      </c>
      <c r="AL263" s="11">
        <f>'OddsRatio_working_3-way'!Z263+'OddsRatio_working_3-way'!AF263</f>
        <v>1.0562105473251733</v>
      </c>
      <c r="AM263" s="11">
        <f>'OddsRatio_working_3-way'!AA263+'OddsRatio_working_3-way'!AG263</f>
        <v>-0.89216622671794599</v>
      </c>
      <c r="AN263" s="11">
        <f>'OddsRatio_working_3-way'!AB263+'OddsRatio_working_3-way'!AH263</f>
        <v>-0.16404432060722737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1.0562105473251733</v>
      </c>
      <c r="AS263" s="11">
        <f>IF(('OddsRatio_working_3-way'!X263=0),IF(Q263&gt;0,-Q263^(1/3),(-Q263)^(1/3)),'OddsRatio_working_3-way'!AM263-'OddsRatio_working_3-way'!R263/3)</f>
        <v>-0.89216622671794599</v>
      </c>
      <c r="AT263" s="11">
        <f>IF(('OddsRatio_working_3-way'!X263=0),IF(Q263&gt;0,-Q263^(1/3),(-Q263)^(1/3)),'OddsRatio_working_3-way'!AN263-'OddsRatio_working_3-way'!R263/3)</f>
        <v>-0.16404432060722737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1.85</v>
      </c>
      <c r="B264" s="4">
        <f>IF('True_Odds_Calculator_3-way'!B265="","",'True_Odds_Calculator_3-way'!B265)</f>
        <v>3.43</v>
      </c>
      <c r="C264" s="4">
        <f>IF('True_Odds_Calculator_3-way'!C265="","",'True_Odds_Calculator_3-way'!C265)</f>
        <v>4.42</v>
      </c>
      <c r="D264" s="9">
        <f t="shared" si="54"/>
        <v>0.51718283669576193</v>
      </c>
      <c r="E264" s="9">
        <f t="shared" si="55"/>
        <v>0.27256416062189598</v>
      </c>
      <c r="F264" s="9">
        <f t="shared" si="56"/>
        <v>0.21025300268234201</v>
      </c>
      <c r="G264" s="9">
        <f t="shared" si="57"/>
        <v>1.0982966792781963</v>
      </c>
      <c r="H264" s="9">
        <f t="shared" si="58"/>
        <v>1.9335521773864668</v>
      </c>
      <c r="I264" s="9">
        <f t="shared" si="59"/>
        <v>3.668860930646018</v>
      </c>
      <c r="J264" s="9">
        <f t="shared" si="60"/>
        <v>4.7561746431314322</v>
      </c>
      <c r="K264" s="11">
        <f t="shared" si="61"/>
        <v>0.54054054054054046</v>
      </c>
      <c r="L264" s="11">
        <f t="shared" si="62"/>
        <v>0.29154518950437314</v>
      </c>
      <c r="M264" s="11">
        <f t="shared" si="63"/>
        <v>0.22624434389140272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-0.25186231308680285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0.23888379230516082</v>
      </c>
      <c r="Q264" s="11">
        <f>2*'OddsRatio_working_3-way'!K264*'OddsRatio_working_3-way'!L264*'OddsRatio_working_3-way'!M264</f>
        <v>7.1308594717958446E-2</v>
      </c>
      <c r="R264" s="11">
        <f t="shared" si="64"/>
        <v>0</v>
      </c>
      <c r="S264" s="11">
        <f t="shared" si="65"/>
        <v>-0.94846977849691605</v>
      </c>
      <c r="T264" s="11">
        <f t="shared" si="66"/>
        <v>-0.28312530701400479</v>
      </c>
      <c r="U264" s="11">
        <f>'OddsRatio_working_3-way'!S264-'OddsRatio_working_3-way'!R264^2/3</f>
        <v>-0.94846977849691605</v>
      </c>
      <c r="V264" s="11">
        <f>'OddsRatio_working_3-way'!S264*'OddsRatio_working_3-way'!R264/3-2*'OddsRatio_working_3-way'!R264^3/27-'OddsRatio_working_3-way'!T264</f>
        <v>0.28312530701400479</v>
      </c>
      <c r="W264" s="11">
        <f>'OddsRatio_working_3-way'!V264^2+4*'OddsRatio_working_3-way'!U264^3/27</f>
        <v>-4.6245778334764148E-2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0.17776790894769126</v>
      </c>
      <c r="Y264" s="11">
        <f>IF('OddsRatio_working_3-way'!W264&gt;=0,IF('OddsRatio_working_3-way'!V264+SQRT('OddsRatio_working_3-way'!W264)&gt;0,0,PI()),ACOS('OddsRatio_working_3-way'!V264/(2*'OddsRatio_working_3-way'!X264)))</f>
        <v>0.64958624018753408</v>
      </c>
      <c r="Z264" s="11">
        <f>'OddsRatio_working_3-way'!X264^(1/3)*COS('OddsRatio_working_3-way'!Y264/3)</f>
        <v>0.54914833963909815</v>
      </c>
      <c r="AA264" s="11">
        <f>'OddsRatio_working_3-way'!X264^(1/3)*COS(('OddsRatio_working_3-way'!Y264+2*PI())/3)</f>
        <v>-0.37919023181743389</v>
      </c>
      <c r="AB264" s="11">
        <f>'OddsRatio_working_3-way'!X264^(1/3)*COS(('OddsRatio_working_3-way'!Y264+4*PI())/3)</f>
        <v>-0.16995810782166434</v>
      </c>
      <c r="AC264" s="11">
        <f>'OddsRatio_working_3-way'!X264^(1/3)*SIN('OddsRatio_working_3-way'!Y264/3)</f>
        <v>0.12080022311207472</v>
      </c>
      <c r="AD264" s="11">
        <f>'OddsRatio_working_3-way'!X264^(1/3)*SIN(('OddsRatio_working_3-way'!Y264+2*PI())/3)</f>
        <v>0.41517630101746661</v>
      </c>
      <c r="AE264" s="11">
        <f>'OddsRatio_working_3-way'!X264^(1/3)*SIN(('OddsRatio_working_3-way'!Y264+4*PI())/3)</f>
        <v>-0.53597652412954133</v>
      </c>
      <c r="AF264" s="11">
        <f>-'OddsRatio_working_3-way'!U264/(3*'OddsRatio_working_3-way'!X264^(1/3))*COS(('OddsRatio_working_3-way'!Y264)/3)</f>
        <v>0.54914833963909826</v>
      </c>
      <c r="AG264" s="11">
        <f>-'OddsRatio_working_3-way'!U264/(3*'OddsRatio_working_3-way'!X264^(1/3))*COS(('OddsRatio_working_3-way'!Y264+2*PI())/3)</f>
        <v>-0.379190231817434</v>
      </c>
      <c r="AH264" s="11">
        <f>-'OddsRatio_working_3-way'!U264/(3*'OddsRatio_working_3-way'!X264^(1/3))*COS(('OddsRatio_working_3-way'!Y264+4*PI())/3)</f>
        <v>-0.1699581078216644</v>
      </c>
      <c r="AI264" s="11">
        <f>'OddsRatio_working_3-way'!U264/(3*'OddsRatio_working_3-way'!X264^(1/3))*SIN(('OddsRatio_working_3-way'!Y264)/3)</f>
        <v>-0.12080022311207475</v>
      </c>
      <c r="AJ264" s="11">
        <f>'OddsRatio_working_3-way'!U264/(3*'OddsRatio_working_3-way'!X264^(1/3))*SIN(('OddsRatio_working_3-way'!Y264+2*PI())/3)</f>
        <v>-0.41517630101746666</v>
      </c>
      <c r="AK264" s="11">
        <f>'OddsRatio_working_3-way'!U264/(3*'OddsRatio_working_3-way'!X264^(1/3))*SIN(('OddsRatio_working_3-way'!Y264+4*PI())/3)</f>
        <v>0.53597652412954144</v>
      </c>
      <c r="AL264" s="11">
        <f>'OddsRatio_working_3-way'!Z264+'OddsRatio_working_3-way'!AF264</f>
        <v>1.0982966792781963</v>
      </c>
      <c r="AM264" s="11">
        <f>'OddsRatio_working_3-way'!AA264+'OddsRatio_working_3-way'!AG264</f>
        <v>-0.75838046363486789</v>
      </c>
      <c r="AN264" s="11">
        <f>'OddsRatio_working_3-way'!AB264+'OddsRatio_working_3-way'!AH264</f>
        <v>-0.33991621564332875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1.0982966792781963</v>
      </c>
      <c r="AS264" s="11">
        <f>IF(('OddsRatio_working_3-way'!X264=0),IF(Q264&gt;0,-Q264^(1/3),(-Q264)^(1/3)),'OddsRatio_working_3-way'!AM264-'OddsRatio_working_3-way'!R264/3)</f>
        <v>-0.75838046363486789</v>
      </c>
      <c r="AT264" s="11">
        <f>IF(('OddsRatio_working_3-way'!X264=0),IF(Q264&gt;0,-Q264^(1/3),(-Q264)^(1/3)),'OddsRatio_working_3-way'!AN264-'OddsRatio_working_3-way'!R264/3)</f>
        <v>-0.33991621564332875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1.98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3.79</v>
      </c>
      <c r="D265" s="9">
        <f t="shared" si="54"/>
        <v>0.48311517543508053</v>
      </c>
      <c r="E265" s="9">
        <f t="shared" si="55"/>
        <v>0.26972342363735807</v>
      </c>
      <c r="F265" s="9">
        <f t="shared" si="56"/>
        <v>0.24716140092756139</v>
      </c>
      <c r="G265" s="9">
        <f t="shared" si="57"/>
        <v>1.0917344792140034</v>
      </c>
      <c r="H265" s="9">
        <f t="shared" si="58"/>
        <v>2.0698997896297233</v>
      </c>
      <c r="I265" s="9">
        <f t="shared" si="59"/>
        <v>3.7075015084507288</v>
      </c>
      <c r="J265" s="9">
        <f t="shared" si="60"/>
        <v>4.0459391970070691</v>
      </c>
      <c r="K265" s="11">
        <f t="shared" si="61"/>
        <v>0.50505050505050508</v>
      </c>
      <c r="L265" s="11">
        <f t="shared" si="62"/>
        <v>0.28735632183908044</v>
      </c>
      <c r="M265" s="11">
        <f t="shared" si="63"/>
        <v>0.26385224274406333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-0.25965597196604384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0.23932957696946416</v>
      </c>
      <c r="Q265" s="11">
        <f>2*'OddsRatio_working_3-way'!K265*'OddsRatio_working_3-way'!L265*'OddsRatio_working_3-way'!M265</f>
        <v>7.6585464630228528E-2</v>
      </c>
      <c r="R265" s="11">
        <f t="shared" si="64"/>
        <v>0</v>
      </c>
      <c r="S265" s="11">
        <f t="shared" si="65"/>
        <v>-0.92171797612558726</v>
      </c>
      <c r="T265" s="11">
        <f t="shared" si="66"/>
        <v>-0.29494975236018794</v>
      </c>
      <c r="U265" s="11">
        <f>'OddsRatio_working_3-way'!S265-'OddsRatio_working_3-way'!R265^2/3</f>
        <v>-0.92171797612558726</v>
      </c>
      <c r="V265" s="11">
        <f>'OddsRatio_working_3-way'!S265*'OddsRatio_working_3-way'!R265/3-2*'OddsRatio_working_3-way'!R265^3/27-'OddsRatio_working_3-way'!T265</f>
        <v>0.29494975236018794</v>
      </c>
      <c r="W265" s="11">
        <f>'OddsRatio_working_3-way'!V265^2+4*'OddsRatio_working_3-way'!U265^3/27</f>
        <v>-2.9013300772060824E-2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0.17030021813652868</v>
      </c>
      <c r="Y265" s="11">
        <f>IF('OddsRatio_working_3-way'!W265&gt;=0,IF('OddsRatio_working_3-way'!V265+SQRT('OddsRatio_working_3-way'!W265)&gt;0,0,PI()),ACOS('OddsRatio_working_3-way'!V265/(2*'OddsRatio_working_3-way'!X265)))</f>
        <v>0.52370961621053236</v>
      </c>
      <c r="Z265" s="11">
        <f>'OddsRatio_working_3-way'!X265^(1/3)*COS('OddsRatio_working_3-way'!Y265/3)</f>
        <v>0.54586723960700168</v>
      </c>
      <c r="AA265" s="11">
        <f>'OddsRatio_working_3-way'!X265^(1/3)*COS(('OddsRatio_working_3-way'!Y265+2*PI())/3)</f>
        <v>-0.35630754602909598</v>
      </c>
      <c r="AB265" s="11">
        <f>'OddsRatio_working_3-way'!X265^(1/3)*COS(('OddsRatio_working_3-way'!Y265+4*PI())/3)</f>
        <v>-0.18955969357790578</v>
      </c>
      <c r="AC265" s="11">
        <f>'OddsRatio_working_3-way'!X265^(1/3)*SIN('OddsRatio_working_3-way'!Y265/3)</f>
        <v>9.6271917499486659E-2</v>
      </c>
      <c r="AD265" s="11">
        <f>'OddsRatio_working_3-way'!X265^(1/3)*SIN(('OddsRatio_working_3-way'!Y265+2*PI())/3)</f>
        <v>0.42459893784360714</v>
      </c>
      <c r="AE265" s="11">
        <f>'OddsRatio_working_3-way'!X265^(1/3)*SIN(('OddsRatio_working_3-way'!Y265+4*PI())/3)</f>
        <v>-0.52087085534309385</v>
      </c>
      <c r="AF265" s="11">
        <f>-'OddsRatio_working_3-way'!U265/(3*'OddsRatio_working_3-way'!X265^(1/3))*COS(('OddsRatio_working_3-way'!Y265)/3)</f>
        <v>0.54586723960700179</v>
      </c>
      <c r="AG265" s="11">
        <f>-'OddsRatio_working_3-way'!U265/(3*'OddsRatio_working_3-way'!X265^(1/3))*COS(('OddsRatio_working_3-way'!Y265+2*PI())/3)</f>
        <v>-0.35630754602909603</v>
      </c>
      <c r="AH265" s="11">
        <f>-'OddsRatio_working_3-way'!U265/(3*'OddsRatio_working_3-way'!X265^(1/3))*COS(('OddsRatio_working_3-way'!Y265+4*PI())/3)</f>
        <v>-0.18955969357790581</v>
      </c>
      <c r="AI265" s="11">
        <f>'OddsRatio_working_3-way'!U265/(3*'OddsRatio_working_3-way'!X265^(1/3))*SIN(('OddsRatio_working_3-way'!Y265)/3)</f>
        <v>-9.6271917499486673E-2</v>
      </c>
      <c r="AJ265" s="11">
        <f>'OddsRatio_working_3-way'!U265/(3*'OddsRatio_working_3-way'!X265^(1/3))*SIN(('OddsRatio_working_3-way'!Y265+2*PI())/3)</f>
        <v>-0.42459893784360725</v>
      </c>
      <c r="AK265" s="11">
        <f>'OddsRatio_working_3-way'!U265/(3*'OddsRatio_working_3-way'!X265^(1/3))*SIN(('OddsRatio_working_3-way'!Y265+4*PI())/3)</f>
        <v>0.52087085534309396</v>
      </c>
      <c r="AL265" s="11">
        <f>'OddsRatio_working_3-way'!Z265+'OddsRatio_working_3-way'!AF265</f>
        <v>1.0917344792140034</v>
      </c>
      <c r="AM265" s="11">
        <f>'OddsRatio_working_3-way'!AA265+'OddsRatio_working_3-way'!AG265</f>
        <v>-0.71261509205819196</v>
      </c>
      <c r="AN265" s="11">
        <f>'OddsRatio_working_3-way'!AB265+'OddsRatio_working_3-way'!AH265</f>
        <v>-0.37911938715581162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1.0917344792140034</v>
      </c>
      <c r="AS265" s="11">
        <f>IF(('OddsRatio_working_3-way'!X265=0),IF(Q265&gt;0,-Q265^(1/3),(-Q265)^(1/3)),'OddsRatio_working_3-way'!AM265-'OddsRatio_working_3-way'!R265/3)</f>
        <v>-0.71261509205819196</v>
      </c>
      <c r="AT265" s="11">
        <f>IF(('OddsRatio_working_3-way'!X265=0),IF(Q265&gt;0,-Q265^(1/3),(-Q265)^(1/3)),'OddsRatio_working_3-way'!AN265-'OddsRatio_working_3-way'!R265/3)</f>
        <v>-0.37911938715581162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2.54</v>
      </c>
      <c r="B266" s="4">
        <f>IF('True_Odds_Calculator_3-way'!B267="","",'True_Odds_Calculator_3-way'!B267)</f>
        <v>3.01</v>
      </c>
      <c r="C266" s="4">
        <f>IF('True_Odds_Calculator_3-way'!C267="","",'True_Odds_Calculator_3-way'!C267)</f>
        <v>3.18</v>
      </c>
      <c r="D266" s="9">
        <f t="shared" si="54"/>
        <v>0.37940201787280925</v>
      </c>
      <c r="E266" s="9">
        <f t="shared" si="55"/>
        <v>0.31898517867716125</v>
      </c>
      <c r="F266" s="9">
        <f t="shared" si="56"/>
        <v>0.30161280345002967</v>
      </c>
      <c r="G266" s="9">
        <f t="shared" si="57"/>
        <v>1.0621601459565535</v>
      </c>
      <c r="H266" s="9">
        <f t="shared" si="58"/>
        <v>2.6357266247730924</v>
      </c>
      <c r="I266" s="9">
        <f t="shared" si="59"/>
        <v>3.1349418933726723</v>
      </c>
      <c r="J266" s="9">
        <f t="shared" si="60"/>
        <v>3.3155091181852865</v>
      </c>
      <c r="K266" s="11">
        <f t="shared" si="61"/>
        <v>0.39370078740157477</v>
      </c>
      <c r="L266" s="11">
        <f t="shared" si="62"/>
        <v>0.33222591362126247</v>
      </c>
      <c r="M266" s="11">
        <f t="shared" si="63"/>
        <v>0.31446540880503143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-0.2775530088137842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0.23568247474989273</v>
      </c>
      <c r="Q266" s="11">
        <f>2*'OddsRatio_working_3-way'!K266*'OddsRatio_working_3-way'!L266*'OddsRatio_working_3-way'!M266</f>
        <v>8.226264389176012E-2</v>
      </c>
      <c r="R266" s="11">
        <f t="shared" si="64"/>
        <v>0</v>
      </c>
      <c r="S266" s="11">
        <f t="shared" si="65"/>
        <v>-0.84914400948907298</v>
      </c>
      <c r="T266" s="11">
        <f t="shared" si="66"/>
        <v>-0.2963853436262035</v>
      </c>
      <c r="U266" s="11">
        <f>'OddsRatio_working_3-way'!S266-'OddsRatio_working_3-way'!R266^2/3</f>
        <v>-0.84914400948907298</v>
      </c>
      <c r="V266" s="11">
        <f>'OddsRatio_working_3-way'!S266*'OddsRatio_working_3-way'!R266/3-2*'OddsRatio_working_3-way'!R266^3/27-'OddsRatio_working_3-way'!T266</f>
        <v>0.2963853436262035</v>
      </c>
      <c r="W266" s="11">
        <f>'OddsRatio_working_3-way'!V266^2+4*'OddsRatio_working_3-way'!U266^3/27</f>
        <v>-2.8626182133164174E-3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0.15058792293020973</v>
      </c>
      <c r="Y266" s="11">
        <f>IF('OddsRatio_working_3-way'!W266&gt;=0,IF('OddsRatio_working_3-way'!V266+SQRT('OddsRatio_working_3-way'!W266)&gt;0,0,PI()),ACOS('OddsRatio_working_3-way'!V266/(2*'OddsRatio_working_3-way'!X266)))</f>
        <v>0.17859643898984223</v>
      </c>
      <c r="Z266" s="11">
        <f>'OddsRatio_working_3-way'!X266^(1/3)*COS('OddsRatio_working_3-way'!Y266/3)</f>
        <v>0.53108007297827686</v>
      </c>
      <c r="AA266" s="11">
        <f>'OddsRatio_working_3-way'!X266^(1/3)*COS(('OddsRatio_working_3-way'!Y266+2*PI())/3)</f>
        <v>-0.2929529793503014</v>
      </c>
      <c r="AB266" s="11">
        <f>'OddsRatio_working_3-way'!X266^(1/3)*COS(('OddsRatio_working_3-way'!Y266+4*PI())/3)</f>
        <v>-0.23812709362797532</v>
      </c>
      <c r="AC266" s="11">
        <f>'OddsRatio_working_3-way'!X266^(1/3)*SIN('OddsRatio_working_3-way'!Y266/3)</f>
        <v>3.1653739880344575E-2</v>
      </c>
      <c r="AD266" s="11">
        <f>'OddsRatio_working_3-way'!X266^(1/3)*SIN(('OddsRatio_working_3-way'!Y266+2*PI())/3)</f>
        <v>0.44410196470270907</v>
      </c>
      <c r="AE266" s="11">
        <f>'OddsRatio_working_3-way'!X266^(1/3)*SIN(('OddsRatio_working_3-way'!Y266+4*PI())/3)</f>
        <v>-0.47575570458305366</v>
      </c>
      <c r="AF266" s="11">
        <f>-'OddsRatio_working_3-way'!U266/(3*'OddsRatio_working_3-way'!X266^(1/3))*COS(('OddsRatio_working_3-way'!Y266)/3)</f>
        <v>0.53108007297827675</v>
      </c>
      <c r="AG266" s="11">
        <f>-'OddsRatio_working_3-way'!U266/(3*'OddsRatio_working_3-way'!X266^(1/3))*COS(('OddsRatio_working_3-way'!Y266+2*PI())/3)</f>
        <v>-0.29295297935030135</v>
      </c>
      <c r="AH266" s="11">
        <f>-'OddsRatio_working_3-way'!U266/(3*'OddsRatio_working_3-way'!X266^(1/3))*COS(('OddsRatio_working_3-way'!Y266+4*PI())/3)</f>
        <v>-0.23812709362797527</v>
      </c>
      <c r="AI266" s="11">
        <f>'OddsRatio_working_3-way'!U266/(3*'OddsRatio_working_3-way'!X266^(1/3))*SIN(('OddsRatio_working_3-way'!Y266)/3)</f>
        <v>-3.1653739880344568E-2</v>
      </c>
      <c r="AJ266" s="11">
        <f>'OddsRatio_working_3-way'!U266/(3*'OddsRatio_working_3-way'!X266^(1/3))*SIN(('OddsRatio_working_3-way'!Y266+2*PI())/3)</f>
        <v>-0.44410196470270902</v>
      </c>
      <c r="AK266" s="11">
        <f>'OddsRatio_working_3-way'!U266/(3*'OddsRatio_working_3-way'!X266^(1/3))*SIN(('OddsRatio_working_3-way'!Y266+4*PI())/3)</f>
        <v>0.47575570458305361</v>
      </c>
      <c r="AL266" s="11">
        <f>'OddsRatio_working_3-way'!Z266+'OddsRatio_working_3-way'!AF266</f>
        <v>1.0621601459565535</v>
      </c>
      <c r="AM266" s="11">
        <f>'OddsRatio_working_3-way'!AA266+'OddsRatio_working_3-way'!AG266</f>
        <v>-0.5859059587006028</v>
      </c>
      <c r="AN266" s="11">
        <f>'OddsRatio_working_3-way'!AB266+'OddsRatio_working_3-way'!AH266</f>
        <v>-0.47625418725595059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1.0621601459565535</v>
      </c>
      <c r="AS266" s="11">
        <f>IF(('OddsRatio_working_3-way'!X266=0),IF(Q266&gt;0,-Q266^(1/3),(-Q266)^(1/3)),'OddsRatio_working_3-way'!AM266-'OddsRatio_working_3-way'!R266/3)</f>
        <v>-0.5859059587006028</v>
      </c>
      <c r="AT266" s="11">
        <f>IF(('OddsRatio_working_3-way'!X266=0),IF(Q266&gt;0,-Q266^(1/3),(-Q266)^(1/3)),'OddsRatio_working_3-way'!AN266-'OddsRatio_working_3-way'!R266/3)</f>
        <v>-0.47625418725595059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2.52</v>
      </c>
      <c r="B267" s="4">
        <f>IF('True_Odds_Calculator_3-way'!B268="","",'True_Odds_Calculator_3-way'!B268)</f>
        <v>2.94</v>
      </c>
      <c r="C267" s="4">
        <f>IF('True_Odds_Calculator_3-way'!C268="","",'True_Odds_Calculator_3-way'!C268)</f>
        <v>3.31</v>
      </c>
      <c r="D267" s="9">
        <f t="shared" si="54"/>
        <v>0.38292261041548453</v>
      </c>
      <c r="E267" s="9">
        <f t="shared" si="55"/>
        <v>0.3271421779762691</v>
      </c>
      <c r="F267" s="9">
        <f t="shared" si="56"/>
        <v>0.28993521160824626</v>
      </c>
      <c r="G267" s="9">
        <f t="shared" si="57"/>
        <v>1.0601932499922744</v>
      </c>
      <c r="H267" s="9">
        <f t="shared" si="58"/>
        <v>2.6114937399882572</v>
      </c>
      <c r="I267" s="9">
        <f t="shared" si="59"/>
        <v>3.0567749049850126</v>
      </c>
      <c r="J267" s="9">
        <f t="shared" si="60"/>
        <v>3.4490464074821543</v>
      </c>
      <c r="K267" s="11">
        <f t="shared" si="61"/>
        <v>0.3968253968253968</v>
      </c>
      <c r="L267" s="11">
        <f t="shared" si="62"/>
        <v>0.3401360544217687</v>
      </c>
      <c r="M267" s="11">
        <f t="shared" si="63"/>
        <v>0.30211480362537763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-0.27776750176404896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0.23528809212266882</v>
      </c>
      <c r="Q267" s="11">
        <f>2*'OddsRatio_working_3-way'!K267*'OddsRatio_working_3-way'!L267*'OddsRatio_working_3-way'!M267</f>
        <v>8.1555664513923334E-2</v>
      </c>
      <c r="R267" s="11">
        <f t="shared" si="64"/>
        <v>0</v>
      </c>
      <c r="S267" s="11">
        <f t="shared" si="65"/>
        <v>-0.84706846779554335</v>
      </c>
      <c r="T267" s="11">
        <f t="shared" si="66"/>
        <v>-0.2936112540019214</v>
      </c>
      <c r="U267" s="11">
        <f>'OddsRatio_working_3-way'!S267-'OddsRatio_working_3-way'!R267^2/3</f>
        <v>-0.84706846779554335</v>
      </c>
      <c r="V267" s="11">
        <f>'OddsRatio_working_3-way'!S267*'OddsRatio_working_3-way'!R267/3-2*'OddsRatio_working_3-way'!R267^3/27-'OddsRatio_working_3-way'!T267</f>
        <v>0.2936112540019214</v>
      </c>
      <c r="W267" s="11">
        <f>'OddsRatio_working_3-way'!V267^2+4*'OddsRatio_working_3-way'!U267^3/27</f>
        <v>-3.8358082864294041E-3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0.15003614294813283</v>
      </c>
      <c r="Y267" s="11">
        <f>IF('OddsRatio_working_3-way'!W267&gt;=0,IF('OddsRatio_working_3-way'!V267+SQRT('OddsRatio_working_3-way'!W267)&gt;0,0,PI()),ACOS('OddsRatio_working_3-way'!V267/(2*'OddsRatio_working_3-way'!X267)))</f>
        <v>0.20789083588254087</v>
      </c>
      <c r="Z267" s="11">
        <f>'OddsRatio_working_3-way'!X267^(1/3)*COS('OddsRatio_working_3-way'!Y267/3)</f>
        <v>0.5300966249961373</v>
      </c>
      <c r="AA267" s="11">
        <f>'OddsRatio_working_3-way'!X267^(1/3)*COS(('OddsRatio_working_3-way'!Y267+2*PI())/3)</f>
        <v>-0.2969119763593443</v>
      </c>
      <c r="AB267" s="11">
        <f>'OddsRatio_working_3-way'!X267^(1/3)*COS(('OddsRatio_working_3-way'!Y267+4*PI())/3)</f>
        <v>-0.23318464863679303</v>
      </c>
      <c r="AC267" s="11">
        <f>'OddsRatio_working_3-way'!X267^(1/3)*SIN('OddsRatio_working_3-way'!Y267/3)</f>
        <v>3.6792989815350681E-2</v>
      </c>
      <c r="AD267" s="11">
        <f>'OddsRatio_working_3-way'!X267^(1/3)*SIN(('OddsRatio_working_3-way'!Y267+2*PI())/3)</f>
        <v>0.44068064879937263</v>
      </c>
      <c r="AE267" s="11">
        <f>'OddsRatio_working_3-way'!X267^(1/3)*SIN(('OddsRatio_working_3-way'!Y267+4*PI())/3)</f>
        <v>-0.47747363861472314</v>
      </c>
      <c r="AF267" s="11">
        <f>-'OddsRatio_working_3-way'!U267/(3*'OddsRatio_working_3-way'!X267^(1/3))*COS(('OddsRatio_working_3-way'!Y267)/3)</f>
        <v>0.53009662499613719</v>
      </c>
      <c r="AG267" s="11">
        <f>-'OddsRatio_working_3-way'!U267/(3*'OddsRatio_working_3-way'!X267^(1/3))*COS(('OddsRatio_working_3-way'!Y267+2*PI())/3)</f>
        <v>-0.29691197635934424</v>
      </c>
      <c r="AH267" s="11">
        <f>-'OddsRatio_working_3-way'!U267/(3*'OddsRatio_working_3-way'!X267^(1/3))*COS(('OddsRatio_working_3-way'!Y267+4*PI())/3)</f>
        <v>-0.23318464863679297</v>
      </c>
      <c r="AI267" s="11">
        <f>'OddsRatio_working_3-way'!U267/(3*'OddsRatio_working_3-way'!X267^(1/3))*SIN(('OddsRatio_working_3-way'!Y267)/3)</f>
        <v>-3.6792989815350674E-2</v>
      </c>
      <c r="AJ267" s="11">
        <f>'OddsRatio_working_3-way'!U267/(3*'OddsRatio_working_3-way'!X267^(1/3))*SIN(('OddsRatio_working_3-way'!Y267+2*PI())/3)</f>
        <v>-0.44068064879937258</v>
      </c>
      <c r="AK267" s="11">
        <f>'OddsRatio_working_3-way'!U267/(3*'OddsRatio_working_3-way'!X267^(1/3))*SIN(('OddsRatio_working_3-way'!Y267+4*PI())/3)</f>
        <v>0.47747363861472303</v>
      </c>
      <c r="AL267" s="11">
        <f>'OddsRatio_working_3-way'!Z267+'OddsRatio_working_3-way'!AF267</f>
        <v>1.0601932499922744</v>
      </c>
      <c r="AM267" s="11">
        <f>'OddsRatio_working_3-way'!AA267+'OddsRatio_working_3-way'!AG267</f>
        <v>-0.5938239527186886</v>
      </c>
      <c r="AN267" s="11">
        <f>'OddsRatio_working_3-way'!AB267+'OddsRatio_working_3-way'!AH267</f>
        <v>-0.466369297273586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1.0601932499922744</v>
      </c>
      <c r="AS267" s="11">
        <f>IF(('OddsRatio_working_3-way'!X267=0),IF(Q267&gt;0,-Q267^(1/3),(-Q267)^(1/3)),'OddsRatio_working_3-way'!AM267-'OddsRatio_working_3-way'!R267/3)</f>
        <v>-0.5938239527186886</v>
      </c>
      <c r="AT267" s="11">
        <f>IF(('OddsRatio_working_3-way'!X267=0),IF(Q267&gt;0,-Q267^(1/3),(-Q267)^(1/3)),'OddsRatio_working_3-way'!AN267-'OddsRatio_working_3-way'!R267/3)</f>
        <v>-0.466369297273586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2.4300000000000002</v>
      </c>
      <c r="B268" s="4">
        <f>IF('True_Odds_Calculator_3-way'!B269="","",'True_Odds_Calculator_3-way'!B269)</f>
        <v>3.23</v>
      </c>
      <c r="C268" s="4">
        <f>IF('True_Odds_Calculator_3-way'!C269="","",'True_Odds_Calculator_3-way'!C269)</f>
        <v>3.14</v>
      </c>
      <c r="D268" s="9">
        <f t="shared" si="54"/>
        <v>0.39722297059726464</v>
      </c>
      <c r="E268" s="9">
        <f t="shared" si="55"/>
        <v>0.29705178571708457</v>
      </c>
      <c r="F268" s="9">
        <f t="shared" si="56"/>
        <v>0.30572524368565107</v>
      </c>
      <c r="G268" s="9">
        <f t="shared" si="57"/>
        <v>1.0611732688820328</v>
      </c>
      <c r="H268" s="9">
        <f t="shared" si="58"/>
        <v>2.5174777745013075</v>
      </c>
      <c r="I268" s="9">
        <f t="shared" si="59"/>
        <v>3.3664163896069326</v>
      </c>
      <c r="J268" s="9">
        <f t="shared" si="60"/>
        <v>3.2709107954075498</v>
      </c>
      <c r="K268" s="11">
        <f t="shared" si="61"/>
        <v>0.41152263374485593</v>
      </c>
      <c r="L268" s="11">
        <f t="shared" si="62"/>
        <v>0.30959752321981426</v>
      </c>
      <c r="M268" s="11">
        <f t="shared" si="63"/>
        <v>0.31847133757961782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-0.2768957117038513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0.23533664054348805</v>
      </c>
      <c r="Q268" s="11">
        <f>2*'OddsRatio_working_3-way'!K268*'OddsRatio_working_3-way'!L268*'OddsRatio_working_3-way'!M268</f>
        <v>8.115056570465104E-2</v>
      </c>
      <c r="R268" s="11">
        <f t="shared" si="64"/>
        <v>0</v>
      </c>
      <c r="S268" s="11">
        <f t="shared" si="65"/>
        <v>-0.8499107447181703</v>
      </c>
      <c r="T268" s="11">
        <f t="shared" si="66"/>
        <v>-0.2930726705924725</v>
      </c>
      <c r="U268" s="11">
        <f>'OddsRatio_working_3-way'!S268-'OddsRatio_working_3-way'!R268^2/3</f>
        <v>-0.8499107447181703</v>
      </c>
      <c r="V268" s="11">
        <f>'OddsRatio_working_3-way'!S268*'OddsRatio_working_3-way'!R268/3-2*'OddsRatio_working_3-way'!R268^3/27-'OddsRatio_working_3-way'!T268</f>
        <v>0.2930726705924725</v>
      </c>
      <c r="W268" s="11">
        <f>'OddsRatio_working_3-way'!V268^2+4*'OddsRatio_working_3-way'!U268^3/27</f>
        <v>-5.0612333800200693E-3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0.15079192918407799</v>
      </c>
      <c r="Y268" s="11">
        <f>IF('OddsRatio_working_3-way'!W268&gt;=0,IF('OddsRatio_working_3-way'!V268+SQRT('OddsRatio_working_3-way'!W268)&gt;0,0,PI()),ACOS('OddsRatio_working_3-way'!V268/(2*'OddsRatio_working_3-way'!X268)))</f>
        <v>0.23814021324481915</v>
      </c>
      <c r="Z268" s="11">
        <f>'OddsRatio_working_3-way'!X268^(1/3)*COS('OddsRatio_working_3-way'!Y268/3)</f>
        <v>0.53058663444101639</v>
      </c>
      <c r="AA268" s="11">
        <f>'OddsRatio_working_3-way'!X268^(1/3)*COS(('OddsRatio_working_3-way'!Y268+2*PI())/3)</f>
        <v>-0.30184538547880241</v>
      </c>
      <c r="AB268" s="11">
        <f>'OddsRatio_working_3-way'!X268^(1/3)*COS(('OddsRatio_working_3-way'!Y268+4*PI())/3)</f>
        <v>-0.2287412489622139</v>
      </c>
      <c r="AC268" s="11">
        <f>'OddsRatio_working_3-way'!X268^(1/3)*SIN('OddsRatio_working_3-way'!Y268/3)</f>
        <v>4.2206692896727592E-2</v>
      </c>
      <c r="AD268" s="11">
        <f>'OddsRatio_working_3-way'!X268^(1/3)*SIN(('OddsRatio_working_3-way'!Y268+2*PI())/3)</f>
        <v>0.43839815788604386</v>
      </c>
      <c r="AE268" s="11">
        <f>'OddsRatio_working_3-way'!X268^(1/3)*SIN(('OddsRatio_working_3-way'!Y268+4*PI())/3)</f>
        <v>-0.48060485078277138</v>
      </c>
      <c r="AF268" s="11">
        <f>-'OddsRatio_working_3-way'!U268/(3*'OddsRatio_working_3-way'!X268^(1/3))*COS(('OddsRatio_working_3-way'!Y268)/3)</f>
        <v>0.53058663444101628</v>
      </c>
      <c r="AG268" s="11">
        <f>-'OddsRatio_working_3-way'!U268/(3*'OddsRatio_working_3-way'!X268^(1/3))*COS(('OddsRatio_working_3-way'!Y268+2*PI())/3)</f>
        <v>-0.30184538547880235</v>
      </c>
      <c r="AH268" s="11">
        <f>-'OddsRatio_working_3-way'!U268/(3*'OddsRatio_working_3-way'!X268^(1/3))*COS(('OddsRatio_working_3-way'!Y268+4*PI())/3)</f>
        <v>-0.22874124896221387</v>
      </c>
      <c r="AI268" s="11">
        <f>'OddsRatio_working_3-way'!U268/(3*'OddsRatio_working_3-way'!X268^(1/3))*SIN(('OddsRatio_working_3-way'!Y268)/3)</f>
        <v>-4.2206692896727578E-2</v>
      </c>
      <c r="AJ268" s="11">
        <f>'OddsRatio_working_3-way'!U268/(3*'OddsRatio_working_3-way'!X268^(1/3))*SIN(('OddsRatio_working_3-way'!Y268+2*PI())/3)</f>
        <v>-0.4383981578860438</v>
      </c>
      <c r="AK268" s="11">
        <f>'OddsRatio_working_3-way'!U268/(3*'OddsRatio_working_3-way'!X268^(1/3))*SIN(('OddsRatio_working_3-way'!Y268+4*PI())/3)</f>
        <v>0.48060485078277126</v>
      </c>
      <c r="AL268" s="11">
        <f>'OddsRatio_working_3-way'!Z268+'OddsRatio_working_3-way'!AF268</f>
        <v>1.0611732688820328</v>
      </c>
      <c r="AM268" s="11">
        <f>'OddsRatio_working_3-way'!AA268+'OddsRatio_working_3-way'!AG268</f>
        <v>-0.60369077095760471</v>
      </c>
      <c r="AN268" s="11">
        <f>'OddsRatio_working_3-way'!AB268+'OddsRatio_working_3-way'!AH268</f>
        <v>-0.45748249792442774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1.0611732688820328</v>
      </c>
      <c r="AS268" s="11">
        <f>IF(('OddsRatio_working_3-way'!X268=0),IF(Q268&gt;0,-Q268^(1/3),(-Q268)^(1/3)),'OddsRatio_working_3-way'!AM268-'OddsRatio_working_3-way'!R268/3)</f>
        <v>-0.60369077095760471</v>
      </c>
      <c r="AT268" s="11">
        <f>IF(('OddsRatio_working_3-way'!X268=0),IF(Q268&gt;0,-Q268^(1/3),(-Q268)^(1/3)),'OddsRatio_working_3-way'!AN268-'OddsRatio_working_3-way'!R268/3)</f>
        <v>-0.45748249792442774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15.14</v>
      </c>
      <c r="B269" s="4">
        <f>IF('True_Odds_Calculator_3-way'!B270="","",'True_Odds_Calculator_3-way'!B270)</f>
        <v>7</v>
      </c>
      <c r="C269" s="4">
        <f>IF('True_Odds_Calculator_3-way'!C270="","",'True_Odds_Calculator_3-way'!C270)</f>
        <v>1.2</v>
      </c>
      <c r="D269" s="9">
        <f t="shared" si="54"/>
        <v>5.836134473870578E-2</v>
      </c>
      <c r="E269" s="9">
        <f t="shared" si="55"/>
        <v>0.12744735076417962</v>
      </c>
      <c r="F269" s="9">
        <f t="shared" si="56"/>
        <v>0.81419130449711485</v>
      </c>
      <c r="G269" s="9">
        <f t="shared" si="57"/>
        <v>1.1410628833579228</v>
      </c>
      <c r="H269" s="9">
        <f t="shared" si="58"/>
        <v>17.134629170681031</v>
      </c>
      <c r="I269" s="9">
        <f t="shared" si="59"/>
        <v>7.8463773001475383</v>
      </c>
      <c r="J269" s="9">
        <f t="shared" si="60"/>
        <v>1.2282125766715843</v>
      </c>
      <c r="K269" s="11">
        <f t="shared" si="61"/>
        <v>6.6050198150594444E-2</v>
      </c>
      <c r="L269" s="11">
        <f t="shared" si="62"/>
        <v>0.14285714285714285</v>
      </c>
      <c r="M269" s="11">
        <f t="shared" si="63"/>
        <v>0.83333333333333337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-0.13342140026420091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0.15993583695036798</v>
      </c>
      <c r="Q269" s="11">
        <f>2*'OddsRatio_working_3-way'!K269*'OddsRatio_working_3-way'!L269*'OddsRatio_working_3-way'!M269</f>
        <v>1.5726237654903438E-2</v>
      </c>
      <c r="R269" s="11">
        <f t="shared" si="64"/>
        <v>0</v>
      </c>
      <c r="S269" s="11">
        <f t="shared" si="65"/>
        <v>-1.1987270155586975</v>
      </c>
      <c r="T269" s="11">
        <f t="shared" si="66"/>
        <v>-0.11786892975011774</v>
      </c>
      <c r="U269" s="11">
        <f>'OddsRatio_working_3-way'!S269-'OddsRatio_working_3-way'!R269^2/3</f>
        <v>-1.1987270155586975</v>
      </c>
      <c r="V269" s="11">
        <f>'OddsRatio_working_3-way'!S269*'OddsRatio_working_3-way'!R269/3-2*'OddsRatio_working_3-way'!R269^3/27-'OddsRatio_working_3-way'!T269</f>
        <v>0.11786892975011774</v>
      </c>
      <c r="W269" s="11">
        <f>'OddsRatio_working_3-way'!V269^2+4*'OddsRatio_working_3-way'!U269^3/27</f>
        <v>-0.24129306931252653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0.25257976656541825</v>
      </c>
      <c r="Y269" s="11">
        <f>IF('OddsRatio_working_3-way'!W269&gt;=0,IF('OddsRatio_working_3-way'!V269+SQRT('OddsRatio_working_3-way'!W269)&gt;0,0,PI()),ACOS('OddsRatio_working_3-way'!V269/(2*'OddsRatio_working_3-way'!X269)))</f>
        <v>1.3352954042604415</v>
      </c>
      <c r="Z269" s="11">
        <f>'OddsRatio_working_3-way'!X269^(1/3)*COS('OddsRatio_working_3-way'!Y269/3)</f>
        <v>0.57053144167896142</v>
      </c>
      <c r="AA269" s="11">
        <f>'OddsRatio_working_3-way'!X269^(1/3)*COS(('OddsRatio_working_3-way'!Y269+2*PI())/3)</f>
        <v>-0.52096077685777886</v>
      </c>
      <c r="AB269" s="11">
        <f>'OddsRatio_working_3-way'!X269^(1/3)*COS(('OddsRatio_working_3-way'!Y269+4*PI())/3)</f>
        <v>-4.9570664821182442E-2</v>
      </c>
      <c r="AC269" s="11">
        <f>'OddsRatio_working_3-way'!X269^(1/3)*SIN('OddsRatio_working_3-way'!Y269/3)</f>
        <v>0.27215720807765675</v>
      </c>
      <c r="AD269" s="11">
        <f>'OddsRatio_working_3-way'!X269^(1/3)*SIN(('OddsRatio_working_3-way'!Y269+2*PI())/3)</f>
        <v>0.35801611811291212</v>
      </c>
      <c r="AE269" s="11">
        <f>'OddsRatio_working_3-way'!X269^(1/3)*SIN(('OddsRatio_working_3-way'!Y269+4*PI())/3)</f>
        <v>-0.63017332619056887</v>
      </c>
      <c r="AF269" s="11">
        <f>-'OddsRatio_working_3-way'!U269/(3*'OddsRatio_working_3-way'!X269^(1/3))*COS(('OddsRatio_working_3-way'!Y269)/3)</f>
        <v>0.57053144167896142</v>
      </c>
      <c r="AG269" s="11">
        <f>-'OddsRatio_working_3-way'!U269/(3*'OddsRatio_working_3-way'!X269^(1/3))*COS(('OddsRatio_working_3-way'!Y269+2*PI())/3)</f>
        <v>-0.52096077685777886</v>
      </c>
      <c r="AH269" s="11">
        <f>-'OddsRatio_working_3-way'!U269/(3*'OddsRatio_working_3-way'!X269^(1/3))*COS(('OddsRatio_working_3-way'!Y269+4*PI())/3)</f>
        <v>-4.9570664821182442E-2</v>
      </c>
      <c r="AI269" s="11">
        <f>'OddsRatio_working_3-way'!U269/(3*'OddsRatio_working_3-way'!X269^(1/3))*SIN(('OddsRatio_working_3-way'!Y269)/3)</f>
        <v>-0.27215720807765675</v>
      </c>
      <c r="AJ269" s="11">
        <f>'OddsRatio_working_3-way'!U269/(3*'OddsRatio_working_3-way'!X269^(1/3))*SIN(('OddsRatio_working_3-way'!Y269+2*PI())/3)</f>
        <v>-0.35801611811291212</v>
      </c>
      <c r="AK269" s="11">
        <f>'OddsRatio_working_3-way'!U269/(3*'OddsRatio_working_3-way'!X269^(1/3))*SIN(('OddsRatio_working_3-way'!Y269+4*PI())/3)</f>
        <v>0.63017332619056887</v>
      </c>
      <c r="AL269" s="11">
        <f>'OddsRatio_working_3-way'!Z269+'OddsRatio_working_3-way'!AF269</f>
        <v>1.1410628833579228</v>
      </c>
      <c r="AM269" s="11">
        <f>'OddsRatio_working_3-way'!AA269+'OddsRatio_working_3-way'!AG269</f>
        <v>-1.0419215537155577</v>
      </c>
      <c r="AN269" s="11">
        <f>'OddsRatio_working_3-way'!AB269+'OddsRatio_working_3-way'!AH269</f>
        <v>-9.9141329642364884E-2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1.1410628833579228</v>
      </c>
      <c r="AS269" s="11">
        <f>IF(('OddsRatio_working_3-way'!X269=0),IF(Q269&gt;0,-Q269^(1/3),(-Q269)^(1/3)),'OddsRatio_working_3-way'!AM269-'OddsRatio_working_3-way'!R269/3)</f>
        <v>-1.0419215537155577</v>
      </c>
      <c r="AT269" s="11">
        <f>IF(('OddsRatio_working_3-way'!X269=0),IF(Q269&gt;0,-Q269^(1/3),(-Q269)^(1/3)),'OddsRatio_working_3-way'!AN269-'OddsRatio_working_3-way'!R269/3)</f>
        <v>-9.9141329642364884E-2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2.33</v>
      </c>
      <c r="B270" s="4">
        <f>IF('True_Odds_Calculator_3-way'!B271="","",'True_Odds_Calculator_3-way'!B271)</f>
        <v>3.14</v>
      </c>
      <c r="C270" s="4">
        <f>IF('True_Odds_Calculator_3-way'!C271="","",'True_Odds_Calculator_3-way'!C271)</f>
        <v>3.43</v>
      </c>
      <c r="D270" s="9">
        <f t="shared" si="54"/>
        <v>0.41475402601104794</v>
      </c>
      <c r="E270" s="9">
        <f t="shared" si="55"/>
        <v>0.30576928982356683</v>
      </c>
      <c r="F270" s="9">
        <f t="shared" si="56"/>
        <v>0.2794766841653854</v>
      </c>
      <c r="G270" s="9">
        <f t="shared" si="57"/>
        <v>1.0609530934300446</v>
      </c>
      <c r="H270" s="9">
        <f t="shared" si="58"/>
        <v>2.4110676142619596</v>
      </c>
      <c r="I270" s="9">
        <f t="shared" si="59"/>
        <v>3.2704396199402956</v>
      </c>
      <c r="J270" s="9">
        <f t="shared" si="60"/>
        <v>3.578116017035009</v>
      </c>
      <c r="K270" s="11">
        <f t="shared" si="61"/>
        <v>0.42918454935622319</v>
      </c>
      <c r="L270" s="11">
        <f t="shared" si="62"/>
        <v>0.31847133757961782</v>
      </c>
      <c r="M270" s="11">
        <f t="shared" si="63"/>
        <v>0.29154518950437314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-0.27560811372470051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0.23511066100923997</v>
      </c>
      <c r="Q270" s="11">
        <f>2*'OddsRatio_working_3-way'!K270*'OddsRatio_working_3-way'!L270*'OddsRatio_working_3-way'!M270</f>
        <v>7.9698529155674575E-2</v>
      </c>
      <c r="R270" s="11">
        <f t="shared" si="64"/>
        <v>0</v>
      </c>
      <c r="S270" s="11">
        <f t="shared" si="65"/>
        <v>-0.85306146409059402</v>
      </c>
      <c r="T270" s="11">
        <f t="shared" si="66"/>
        <v>-0.28917337765782852</v>
      </c>
      <c r="U270" s="11">
        <f>'OddsRatio_working_3-way'!S270-'OddsRatio_working_3-way'!R270^2/3</f>
        <v>-0.85306146409059402</v>
      </c>
      <c r="V270" s="11">
        <f>'OddsRatio_working_3-way'!S270*'OddsRatio_working_3-way'!R270/3-2*'OddsRatio_working_3-way'!R270^3/27-'OddsRatio_working_3-way'!T270</f>
        <v>0.28917337765782852</v>
      </c>
      <c r="W270" s="11">
        <f>'OddsRatio_working_3-way'!V270^2+4*'OddsRatio_working_3-way'!U270^3/27</f>
        <v>-8.3468542679168978E-3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0.15163121101372404</v>
      </c>
      <c r="Y270" s="11">
        <f>IF('OddsRatio_working_3-way'!W270&gt;=0,IF('OddsRatio_working_3-way'!V270+SQRT('OddsRatio_working_3-way'!W270)&gt;0,0,PI()),ACOS('OddsRatio_working_3-way'!V270/(2*'OddsRatio_working_3-way'!X270)))</f>
        <v>0.30601474587206656</v>
      </c>
      <c r="Z270" s="11">
        <f>'OddsRatio_working_3-way'!X270^(1/3)*COS('OddsRatio_working_3-way'!Y270/3)</f>
        <v>0.53047654671502231</v>
      </c>
      <c r="AA270" s="11">
        <f>'OddsRatio_working_3-way'!X270^(1/3)*COS(('OddsRatio_working_3-way'!Y270+2*PI())/3)</f>
        <v>-0.312263171673478</v>
      </c>
      <c r="AB270" s="11">
        <f>'OddsRatio_working_3-way'!X270^(1/3)*COS(('OddsRatio_working_3-way'!Y270+4*PI())/3)</f>
        <v>-0.21821337504154464</v>
      </c>
      <c r="AC270" s="11">
        <f>'OddsRatio_working_3-way'!X270^(1/3)*SIN('OddsRatio_working_3-way'!Y270/3)</f>
        <v>5.429967540267653E-2</v>
      </c>
      <c r="AD270" s="11">
        <f>'OddsRatio_working_3-way'!X270^(1/3)*SIN(('OddsRatio_working_3-way'!Y270+2*PI())/3)</f>
        <v>0.43225632786571361</v>
      </c>
      <c r="AE270" s="11">
        <f>'OddsRatio_working_3-way'!X270^(1/3)*SIN(('OddsRatio_working_3-way'!Y270+4*PI())/3)</f>
        <v>-0.48655600326838994</v>
      </c>
      <c r="AF270" s="11">
        <f>-'OddsRatio_working_3-way'!U270/(3*'OddsRatio_working_3-way'!X270^(1/3))*COS(('OddsRatio_working_3-way'!Y270)/3)</f>
        <v>0.53047654671502242</v>
      </c>
      <c r="AG270" s="11">
        <f>-'OddsRatio_working_3-way'!U270/(3*'OddsRatio_working_3-way'!X270^(1/3))*COS(('OddsRatio_working_3-way'!Y270+2*PI())/3)</f>
        <v>-0.31226317167347811</v>
      </c>
      <c r="AH270" s="11">
        <f>-'OddsRatio_working_3-way'!U270/(3*'OddsRatio_working_3-way'!X270^(1/3))*COS(('OddsRatio_working_3-way'!Y270+4*PI())/3)</f>
        <v>-0.21821337504154467</v>
      </c>
      <c r="AI270" s="11">
        <f>'OddsRatio_working_3-way'!U270/(3*'OddsRatio_working_3-way'!X270^(1/3))*SIN(('OddsRatio_working_3-way'!Y270)/3)</f>
        <v>-5.4299675402676544E-2</v>
      </c>
      <c r="AJ270" s="11">
        <f>'OddsRatio_working_3-way'!U270/(3*'OddsRatio_working_3-way'!X270^(1/3))*SIN(('OddsRatio_working_3-way'!Y270+2*PI())/3)</f>
        <v>-0.43225632786571372</v>
      </c>
      <c r="AK270" s="11">
        <f>'OddsRatio_working_3-way'!U270/(3*'OddsRatio_working_3-way'!X270^(1/3))*SIN(('OddsRatio_working_3-way'!Y270+4*PI())/3)</f>
        <v>0.48655600326839005</v>
      </c>
      <c r="AL270" s="11">
        <f>'OddsRatio_working_3-way'!Z270+'OddsRatio_working_3-way'!AF270</f>
        <v>1.0609530934300446</v>
      </c>
      <c r="AM270" s="11">
        <f>'OddsRatio_working_3-way'!AA270+'OddsRatio_working_3-way'!AG270</f>
        <v>-0.62452634334695611</v>
      </c>
      <c r="AN270" s="11">
        <f>'OddsRatio_working_3-way'!AB270+'OddsRatio_working_3-way'!AH270</f>
        <v>-0.43642675008308929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1.0609530934300446</v>
      </c>
      <c r="AS270" s="11">
        <f>IF(('OddsRatio_working_3-way'!X270=0),IF(Q270&gt;0,-Q270^(1/3),(-Q270)^(1/3)),'OddsRatio_working_3-way'!AM270-'OddsRatio_working_3-way'!R270/3)</f>
        <v>-0.62452634334695611</v>
      </c>
      <c r="AT270" s="11">
        <f>IF(('OddsRatio_working_3-way'!X270=0),IF(Q270&gt;0,-Q270^(1/3),(-Q270)^(1/3)),'OddsRatio_working_3-way'!AN270-'OddsRatio_working_3-way'!R270/3)</f>
        <v>-0.43642675008308929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6.05</v>
      </c>
      <c r="B271" s="4">
        <f>IF('True_Odds_Calculator_3-way'!B272="","",'True_Odds_Calculator_3-way'!B272)</f>
        <v>3.72</v>
      </c>
      <c r="C271" s="4">
        <f>IF('True_Odds_Calculator_3-way'!C272="","",'True_Odds_Calculator_3-way'!C272)</f>
        <v>1.65</v>
      </c>
      <c r="D271" s="9">
        <f t="shared" si="54"/>
        <v>0.15577015701829158</v>
      </c>
      <c r="E271" s="9">
        <f t="shared" si="55"/>
        <v>0.25515843754416107</v>
      </c>
      <c r="F271" s="9">
        <f t="shared" si="56"/>
        <v>0.58907140543754732</v>
      </c>
      <c r="G271" s="9">
        <f t="shared" si="57"/>
        <v>1.0732108738478119</v>
      </c>
      <c r="H271" s="9">
        <f t="shared" si="58"/>
        <v>6.4197149129314495</v>
      </c>
      <c r="I271" s="9">
        <f t="shared" si="59"/>
        <v>3.9191335768660478</v>
      </c>
      <c r="J271" s="9">
        <f t="shared" si="60"/>
        <v>1.6975870680010776</v>
      </c>
      <c r="K271" s="11">
        <f t="shared" si="61"/>
        <v>0.16528925619834711</v>
      </c>
      <c r="L271" s="11">
        <f t="shared" si="62"/>
        <v>0.26881720430107525</v>
      </c>
      <c r="M271" s="11">
        <f t="shared" si="63"/>
        <v>0.60606060606060608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-0.24043150782686895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0.22674088256599587</v>
      </c>
      <c r="Q271" s="11">
        <f>2*'OddsRatio_working_3-way'!K271*'OddsRatio_working_3-way'!L271*'OddsRatio_working_3-way'!M271</f>
        <v>5.3857691820901631E-2</v>
      </c>
      <c r="R271" s="11">
        <f t="shared" si="64"/>
        <v>0</v>
      </c>
      <c r="S271" s="11">
        <f t="shared" si="65"/>
        <v>-0.94305810671564938</v>
      </c>
      <c r="T271" s="11">
        <f t="shared" si="66"/>
        <v>-0.22400430088257706</v>
      </c>
      <c r="U271" s="11">
        <f>'OddsRatio_working_3-way'!S271-'OddsRatio_working_3-way'!R271^2/3</f>
        <v>-0.94305810671564938</v>
      </c>
      <c r="V271" s="11">
        <f>'OddsRatio_working_3-way'!S271*'OddsRatio_working_3-way'!R271/3-2*'OddsRatio_working_3-way'!R271^3/27-'OddsRatio_working_3-way'!T271</f>
        <v>0.22400430088257706</v>
      </c>
      <c r="W271" s="11">
        <f>'OddsRatio_working_3-way'!V271^2+4*'OddsRatio_working_3-way'!U271^3/27</f>
        <v>-7.4076418455494286E-2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0.17624864912204746</v>
      </c>
      <c r="Y271" s="11">
        <f>IF('OddsRatio_working_3-way'!W271&gt;=0,IF('OddsRatio_working_3-way'!V271+SQRT('OddsRatio_working_3-way'!W271)&gt;0,0,PI()),ACOS('OddsRatio_working_3-way'!V271/(2*'OddsRatio_working_3-way'!X271)))</f>
        <v>0.8821688050471862</v>
      </c>
      <c r="Z271" s="11">
        <f>'OddsRatio_working_3-way'!X271^(1/3)*COS('OddsRatio_working_3-way'!Y271/3)</f>
        <v>0.53660543692390594</v>
      </c>
      <c r="AA271" s="11">
        <f>'OddsRatio_working_3-way'!X271^(1/3)*COS(('OddsRatio_working_3-way'!Y271+2*PI())/3)</f>
        <v>-0.40903466393521909</v>
      </c>
      <c r="AB271" s="11">
        <f>'OddsRatio_working_3-way'!X271^(1/3)*COS(('OddsRatio_working_3-way'!Y271+4*PI())/3)</f>
        <v>-0.12757077298868696</v>
      </c>
      <c r="AC271" s="11">
        <f>'OddsRatio_working_3-way'!X271^(1/3)*SIN('OddsRatio_working_3-way'!Y271/3)</f>
        <v>0.16250325320513984</v>
      </c>
      <c r="AD271" s="11">
        <f>'OddsRatio_working_3-way'!X271^(1/3)*SIN(('OddsRatio_working_3-way'!Y271+2*PI())/3)</f>
        <v>0.38346231358238086</v>
      </c>
      <c r="AE271" s="11">
        <f>'OddsRatio_working_3-way'!X271^(1/3)*SIN(('OddsRatio_working_3-way'!Y271+4*PI())/3)</f>
        <v>-0.54596556678752062</v>
      </c>
      <c r="AF271" s="11">
        <f>-'OddsRatio_working_3-way'!U271/(3*'OddsRatio_working_3-way'!X271^(1/3))*COS(('OddsRatio_working_3-way'!Y271)/3)</f>
        <v>0.53660543692390605</v>
      </c>
      <c r="AG271" s="11">
        <f>-'OddsRatio_working_3-way'!U271/(3*'OddsRatio_working_3-way'!X271^(1/3))*COS(('OddsRatio_working_3-way'!Y271+2*PI())/3)</f>
        <v>-0.40903466393521914</v>
      </c>
      <c r="AH271" s="11">
        <f>-'OddsRatio_working_3-way'!U271/(3*'OddsRatio_working_3-way'!X271^(1/3))*COS(('OddsRatio_working_3-way'!Y271+4*PI())/3)</f>
        <v>-0.12757077298868699</v>
      </c>
      <c r="AI271" s="11">
        <f>'OddsRatio_working_3-way'!U271/(3*'OddsRatio_working_3-way'!X271^(1/3))*SIN(('OddsRatio_working_3-way'!Y271)/3)</f>
        <v>-0.16250325320513986</v>
      </c>
      <c r="AJ271" s="11">
        <f>'OddsRatio_working_3-way'!U271/(3*'OddsRatio_working_3-way'!X271^(1/3))*SIN(('OddsRatio_working_3-way'!Y271+2*PI())/3)</f>
        <v>-0.38346231358238092</v>
      </c>
      <c r="AK271" s="11">
        <f>'OddsRatio_working_3-way'!U271/(3*'OddsRatio_working_3-way'!X271^(1/3))*SIN(('OddsRatio_working_3-way'!Y271+4*PI())/3)</f>
        <v>0.54596556678752073</v>
      </c>
      <c r="AL271" s="11">
        <f>'OddsRatio_working_3-way'!Z271+'OddsRatio_working_3-way'!AF271</f>
        <v>1.0732108738478119</v>
      </c>
      <c r="AM271" s="11">
        <f>'OddsRatio_working_3-way'!AA271+'OddsRatio_working_3-way'!AG271</f>
        <v>-0.81806932787043829</v>
      </c>
      <c r="AN271" s="11">
        <f>'OddsRatio_working_3-way'!AB271+'OddsRatio_working_3-way'!AH271</f>
        <v>-0.25514154597737393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1.0732108738478119</v>
      </c>
      <c r="AS271" s="11">
        <f>IF(('OddsRatio_working_3-way'!X271=0),IF(Q271&gt;0,-Q271^(1/3),(-Q271)^(1/3)),'OddsRatio_working_3-way'!AM271-'OddsRatio_working_3-way'!R271/3)</f>
        <v>-0.81806932787043829</v>
      </c>
      <c r="AT271" s="11">
        <f>IF(('OddsRatio_working_3-way'!X271=0),IF(Q271&gt;0,-Q271^(1/3),(-Q271)^(1/3)),'OddsRatio_working_3-way'!AN271-'OddsRatio_working_3-way'!R271/3)</f>
        <v>-0.25514154597737393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3.07</v>
      </c>
      <c r="C272" s="4">
        <f>IF('True_Odds_Calculator_3-way'!C273="","",'True_Odds_Calculator_3-way'!C273)</f>
        <v>4.25</v>
      </c>
      <c r="D272" s="9">
        <f t="shared" si="54"/>
        <v>0.46317501511112547</v>
      </c>
      <c r="E272" s="9">
        <f t="shared" si="55"/>
        <v>0.3123967351400494</v>
      </c>
      <c r="F272" s="9">
        <f t="shared" si="56"/>
        <v>0.22442824974882519</v>
      </c>
      <c r="G272" s="9">
        <f t="shared" si="57"/>
        <v>1.0633129380228359</v>
      </c>
      <c r="H272" s="9">
        <f t="shared" si="58"/>
        <v>2.1590111024448908</v>
      </c>
      <c r="I272" s="9">
        <f t="shared" si="59"/>
        <v>3.2010577817072696</v>
      </c>
      <c r="J272" s="9">
        <f t="shared" si="60"/>
        <v>4.4557670485742165</v>
      </c>
      <c r="K272" s="11">
        <f t="shared" si="61"/>
        <v>0.47846889952153115</v>
      </c>
      <c r="L272" s="11">
        <f t="shared" si="62"/>
        <v>0.32573289902280134</v>
      </c>
      <c r="M272" s="11">
        <f t="shared" si="63"/>
        <v>0.23529411764705882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-0.26890978949752065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0.23506308840260703</v>
      </c>
      <c r="Q272" s="11">
        <f>2*'OddsRatio_working_3-way'!K272*'OddsRatio_working_3-way'!L272*'OddsRatio_working_3-way'!M272</f>
        <v>7.334261728630484E-2</v>
      </c>
      <c r="R272" s="11">
        <f t="shared" si="64"/>
        <v>0</v>
      </c>
      <c r="S272" s="11">
        <f t="shared" si="65"/>
        <v>-0.87413362243836912</v>
      </c>
      <c r="T272" s="11">
        <f t="shared" si="66"/>
        <v>-0.27274059982476412</v>
      </c>
      <c r="U272" s="11">
        <f>'OddsRatio_working_3-way'!S272-'OddsRatio_working_3-way'!R272^2/3</f>
        <v>-0.87413362243836912</v>
      </c>
      <c r="V272" s="11">
        <f>'OddsRatio_working_3-way'!S272*'OddsRatio_working_3-way'!R272/3-2*'OddsRatio_working_3-way'!R272^3/27-'OddsRatio_working_3-way'!T272</f>
        <v>0.27274059982476412</v>
      </c>
      <c r="W272" s="11">
        <f>'OddsRatio_working_3-way'!V272^2+4*'OddsRatio_working_3-way'!U272^3/27</f>
        <v>-2.4565733168602027E-2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0.15728411232652692</v>
      </c>
      <c r="Y272" s="11">
        <f>IF('OddsRatio_working_3-way'!W272&gt;=0,IF('OddsRatio_working_3-way'!V272+SQRT('OddsRatio_working_3-way'!W272)&gt;0,0,PI()),ACOS('OddsRatio_working_3-way'!V272/(2*'OddsRatio_working_3-way'!X272)))</f>
        <v>0.52158280688312786</v>
      </c>
      <c r="Z272" s="11">
        <f>'OddsRatio_working_3-way'!X272^(1/3)*COS('OddsRatio_working_3-way'!Y272/3)</f>
        <v>0.53165646901141794</v>
      </c>
      <c r="AA272" s="11">
        <f>'OddsRatio_working_3-way'!X272^(1/3)*COS(('OddsRatio_working_3-way'!Y272+2*PI())/3)</f>
        <v>-0.34669513025623044</v>
      </c>
      <c r="AB272" s="11">
        <f>'OddsRatio_working_3-way'!X272^(1/3)*COS(('OddsRatio_working_3-way'!Y272+4*PI())/3)</f>
        <v>-0.18496133875518736</v>
      </c>
      <c r="AC272" s="11">
        <f>'OddsRatio_working_3-way'!X272^(1/3)*SIN('OddsRatio_working_3-way'!Y272/3)</f>
        <v>9.3377048060185999E-2</v>
      </c>
      <c r="AD272" s="11">
        <f>'OddsRatio_working_3-way'!X272^(1/3)*SIN(('OddsRatio_working_3-way'!Y272+2*PI())/3)</f>
        <v>0.41373948422012907</v>
      </c>
      <c r="AE272" s="11">
        <f>'OddsRatio_working_3-way'!X272^(1/3)*SIN(('OddsRatio_working_3-way'!Y272+4*PI())/3)</f>
        <v>-0.50711653228031517</v>
      </c>
      <c r="AF272" s="11">
        <f>-'OddsRatio_working_3-way'!U272/(3*'OddsRatio_working_3-way'!X272^(1/3))*COS(('OddsRatio_working_3-way'!Y272)/3)</f>
        <v>0.53165646901141794</v>
      </c>
      <c r="AG272" s="11">
        <f>-'OddsRatio_working_3-way'!U272/(3*'OddsRatio_working_3-way'!X272^(1/3))*COS(('OddsRatio_working_3-way'!Y272+2*PI())/3)</f>
        <v>-0.34669513025623044</v>
      </c>
      <c r="AH272" s="11">
        <f>-'OddsRatio_working_3-way'!U272/(3*'OddsRatio_working_3-way'!X272^(1/3))*COS(('OddsRatio_working_3-way'!Y272+4*PI())/3)</f>
        <v>-0.18496133875518736</v>
      </c>
      <c r="AI272" s="11">
        <f>'OddsRatio_working_3-way'!U272/(3*'OddsRatio_working_3-way'!X272^(1/3))*SIN(('OddsRatio_working_3-way'!Y272)/3)</f>
        <v>-9.3377048060185999E-2</v>
      </c>
      <c r="AJ272" s="11">
        <f>'OddsRatio_working_3-way'!U272/(3*'OddsRatio_working_3-way'!X272^(1/3))*SIN(('OddsRatio_working_3-way'!Y272+2*PI())/3)</f>
        <v>-0.41373948422012907</v>
      </c>
      <c r="AK272" s="11">
        <f>'OddsRatio_working_3-way'!U272/(3*'OddsRatio_working_3-way'!X272^(1/3))*SIN(('OddsRatio_working_3-way'!Y272+4*PI())/3)</f>
        <v>0.50711653228031517</v>
      </c>
      <c r="AL272" s="11">
        <f>'OddsRatio_working_3-way'!Z272+'OddsRatio_working_3-way'!AF272</f>
        <v>1.0633129380228359</v>
      </c>
      <c r="AM272" s="11">
        <f>'OddsRatio_working_3-way'!AA272+'OddsRatio_working_3-way'!AG272</f>
        <v>-0.69339026051246089</v>
      </c>
      <c r="AN272" s="11">
        <f>'OddsRatio_working_3-way'!AB272+'OddsRatio_working_3-way'!AH272</f>
        <v>-0.36992267751037472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1.0633129380228359</v>
      </c>
      <c r="AS272" s="11">
        <f>IF(('OddsRatio_working_3-way'!X272=0),IF(Q272&gt;0,-Q272^(1/3),(-Q272)^(1/3)),'OddsRatio_working_3-way'!AM272-'OddsRatio_working_3-way'!R272/3)</f>
        <v>-0.69339026051246089</v>
      </c>
      <c r="AT272" s="11">
        <f>IF(('OddsRatio_working_3-way'!X272=0),IF(Q272&gt;0,-Q272^(1/3),(-Q272)^(1/3)),'OddsRatio_working_3-way'!AN272-'OddsRatio_working_3-way'!R272/3)</f>
        <v>-0.36992267751037472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1.42</v>
      </c>
      <c r="B273" s="4">
        <f>IF('True_Odds_Calculator_3-way'!B274="","",'True_Odds_Calculator_3-way'!B274)</f>
        <v>4.59</v>
      </c>
      <c r="C273" s="4">
        <f>IF('True_Odds_Calculator_3-way'!C274="","",'True_Odds_Calculator_3-way'!C274)</f>
        <v>8.36</v>
      </c>
      <c r="D273" s="9">
        <f t="shared" si="54"/>
        <v>0.68581223333931651</v>
      </c>
      <c r="E273" s="9">
        <f t="shared" si="55"/>
        <v>0.20342244261772016</v>
      </c>
      <c r="F273" s="9">
        <f t="shared" si="56"/>
        <v>0.11076532404296324</v>
      </c>
      <c r="G273" s="9">
        <f t="shared" si="57"/>
        <v>1.0907739388876545</v>
      </c>
      <c r="H273" s="9">
        <f t="shared" si="58"/>
        <v>1.4581250543328148</v>
      </c>
      <c r="I273" s="9">
        <f t="shared" si="59"/>
        <v>4.9158784406066802</v>
      </c>
      <c r="J273" s="9">
        <f t="shared" si="60"/>
        <v>9.0280961902131374</v>
      </c>
      <c r="K273" s="11">
        <f t="shared" si="61"/>
        <v>0.70422535211267612</v>
      </c>
      <c r="L273" s="11">
        <f t="shared" si="62"/>
        <v>0.2178649237472767</v>
      </c>
      <c r="M273" s="11">
        <f t="shared" si="63"/>
        <v>0.11961722488038279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-0.20366398912598704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0.20866670454600514</v>
      </c>
      <c r="Q273" s="11">
        <f>2*'OddsRatio_working_3-way'!K273*'OddsRatio_working_3-way'!L273*'OddsRatio_working_3-way'!M273</f>
        <v>3.6704785320317533E-2</v>
      </c>
      <c r="R273" s="11">
        <f t="shared" si="64"/>
        <v>0</v>
      </c>
      <c r="S273" s="11">
        <f t="shared" si="65"/>
        <v>-1.0245635737642524</v>
      </c>
      <c r="T273" s="11">
        <f t="shared" si="66"/>
        <v>-0.18022226451438042</v>
      </c>
      <c r="U273" s="11">
        <f>'OddsRatio_working_3-way'!S273-'OddsRatio_working_3-way'!R273^2/3</f>
        <v>-1.0245635737642524</v>
      </c>
      <c r="V273" s="11">
        <f>'OddsRatio_working_3-way'!S273*'OddsRatio_working_3-way'!R273/3-2*'OddsRatio_working_3-way'!R273^3/27-'OddsRatio_working_3-way'!T273</f>
        <v>0.18022226451438042</v>
      </c>
      <c r="W273" s="11">
        <f>'OddsRatio_working_3-way'!V273^2+4*'OddsRatio_working_3-way'!U273^3/27</f>
        <v>-0.12685558717534501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0.1995843504649327</v>
      </c>
      <c r="Y273" s="11">
        <f>IF('OddsRatio_working_3-way'!W273&gt;=0,IF('OddsRatio_working_3-way'!V273+SQRT('OddsRatio_working_3-way'!W273)&gt;0,0,PI()),ACOS('OddsRatio_working_3-way'!V273/(2*'OddsRatio_working_3-way'!X273)))</f>
        <v>1.1023573474975494</v>
      </c>
      <c r="Z273" s="11">
        <f>'OddsRatio_working_3-way'!X273^(1/3)*COS('OddsRatio_working_3-way'!Y273/3)</f>
        <v>0.54538696944382725</v>
      </c>
      <c r="AA273" s="11">
        <f>'OddsRatio_working_3-way'!X273^(1/3)*COS(('OddsRatio_working_3-way'!Y273+2*PI())/3)</f>
        <v>-0.45450570546551894</v>
      </c>
      <c r="AB273" s="11">
        <f>'OddsRatio_working_3-way'!X273^(1/3)*COS(('OddsRatio_working_3-way'!Y273+4*PI())/3)</f>
        <v>-9.0881263978308729E-2</v>
      </c>
      <c r="AC273" s="11">
        <f>'OddsRatio_working_3-way'!X273^(1/3)*SIN('OddsRatio_working_3-way'!Y273/3)</f>
        <v>0.20993866917656837</v>
      </c>
      <c r="AD273" s="11">
        <f>'OddsRatio_working_3-way'!X273^(1/3)*SIN(('OddsRatio_working_3-way'!Y273+2*PI())/3)</f>
        <v>0.36734963584307767</v>
      </c>
      <c r="AE273" s="11">
        <f>'OddsRatio_working_3-way'!X273^(1/3)*SIN(('OddsRatio_working_3-way'!Y273+4*PI())/3)</f>
        <v>-0.5772883050196459</v>
      </c>
      <c r="AF273" s="11">
        <f>-'OddsRatio_working_3-way'!U273/(3*'OddsRatio_working_3-way'!X273^(1/3))*COS(('OddsRatio_working_3-way'!Y273)/3)</f>
        <v>0.54538696944382725</v>
      </c>
      <c r="AG273" s="11">
        <f>-'OddsRatio_working_3-way'!U273/(3*'OddsRatio_working_3-way'!X273^(1/3))*COS(('OddsRatio_working_3-way'!Y273+2*PI())/3)</f>
        <v>-0.45450570546551894</v>
      </c>
      <c r="AH273" s="11">
        <f>-'OddsRatio_working_3-way'!U273/(3*'OddsRatio_working_3-way'!X273^(1/3))*COS(('OddsRatio_working_3-way'!Y273+4*PI())/3)</f>
        <v>-9.0881263978308729E-2</v>
      </c>
      <c r="AI273" s="11">
        <f>'OddsRatio_working_3-way'!U273/(3*'OddsRatio_working_3-way'!X273^(1/3))*SIN(('OddsRatio_working_3-way'!Y273)/3)</f>
        <v>-0.20993866917656837</v>
      </c>
      <c r="AJ273" s="11">
        <f>'OddsRatio_working_3-way'!U273/(3*'OddsRatio_working_3-way'!X273^(1/3))*SIN(('OddsRatio_working_3-way'!Y273+2*PI())/3)</f>
        <v>-0.36734963584307767</v>
      </c>
      <c r="AK273" s="11">
        <f>'OddsRatio_working_3-way'!U273/(3*'OddsRatio_working_3-way'!X273^(1/3))*SIN(('OddsRatio_working_3-way'!Y273+4*PI())/3)</f>
        <v>0.5772883050196459</v>
      </c>
      <c r="AL273" s="11">
        <f>'OddsRatio_working_3-way'!Z273+'OddsRatio_working_3-way'!AF273</f>
        <v>1.0907739388876545</v>
      </c>
      <c r="AM273" s="11">
        <f>'OddsRatio_working_3-way'!AA273+'OddsRatio_working_3-way'!AG273</f>
        <v>-0.90901141093103788</v>
      </c>
      <c r="AN273" s="11">
        <f>'OddsRatio_working_3-way'!AB273+'OddsRatio_working_3-way'!AH273</f>
        <v>-0.18176252795661746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1.0907739388876545</v>
      </c>
      <c r="AS273" s="11">
        <f>IF(('OddsRatio_working_3-way'!X273=0),IF(Q273&gt;0,-Q273^(1/3),(-Q273)^(1/3)),'OddsRatio_working_3-way'!AM273-'OddsRatio_working_3-way'!R273/3)</f>
        <v>-0.90901141093103788</v>
      </c>
      <c r="AT273" s="11">
        <f>IF(('OddsRatio_working_3-way'!X273=0),IF(Q273&gt;0,-Q273^(1/3),(-Q273)^(1/3)),'OddsRatio_working_3-way'!AN273-'OddsRatio_working_3-way'!R273/3)</f>
        <v>-0.18176252795661746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1.54</v>
      </c>
      <c r="B274" s="4">
        <f>IF('True_Odds_Calculator_3-way'!B275="","",'True_Odds_Calculator_3-way'!B275)</f>
        <v>4.17</v>
      </c>
      <c r="C274" s="4">
        <f>IF('True_Odds_Calculator_3-way'!C275="","",'True_Odds_Calculator_3-way'!C275)</f>
        <v>6.54</v>
      </c>
      <c r="D274" s="9">
        <f t="shared" si="54"/>
        <v>0.63124010122525454</v>
      </c>
      <c r="E274" s="9">
        <f t="shared" si="55"/>
        <v>0.22576563456013374</v>
      </c>
      <c r="F274" s="9">
        <f t="shared" si="56"/>
        <v>0.1429942642146117</v>
      </c>
      <c r="G274" s="9">
        <f t="shared" si="57"/>
        <v>1.0818208477395652</v>
      </c>
      <c r="H274" s="9">
        <f t="shared" si="58"/>
        <v>1.5841832577793653</v>
      </c>
      <c r="I274" s="9">
        <f t="shared" si="59"/>
        <v>4.4293720873344222</v>
      </c>
      <c r="J274" s="9">
        <f t="shared" si="60"/>
        <v>6.9932874964771923</v>
      </c>
      <c r="K274" s="11">
        <f t="shared" si="61"/>
        <v>0.64935064935064934</v>
      </c>
      <c r="L274" s="11">
        <f t="shared" si="62"/>
        <v>0.23980815347721823</v>
      </c>
      <c r="M274" s="11">
        <f t="shared" si="63"/>
        <v>0.1529051987767584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-0.2258022487050273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0.22024558358793722</v>
      </c>
      <c r="Q274" s="11">
        <f>2*'OddsRatio_working_3-way'!K274*'OddsRatio_working_3-way'!L274*'OddsRatio_working_3-way'!M274</f>
        <v>4.7620666721716151E-2</v>
      </c>
      <c r="R274" s="11">
        <f t="shared" si="64"/>
        <v>0</v>
      </c>
      <c r="S274" s="11">
        <f t="shared" si="65"/>
        <v>-0.9753914535884497</v>
      </c>
      <c r="T274" s="11">
        <f t="shared" si="66"/>
        <v>-0.21089544942452965</v>
      </c>
      <c r="U274" s="11">
        <f>'OddsRatio_working_3-way'!S274-'OddsRatio_working_3-way'!R274^2/3</f>
        <v>-0.9753914535884497</v>
      </c>
      <c r="V274" s="11">
        <f>'OddsRatio_working_3-way'!S274*'OddsRatio_working_3-way'!R274/3-2*'OddsRatio_working_3-way'!R274^3/27-'OddsRatio_working_3-way'!T274</f>
        <v>0.21089544942452965</v>
      </c>
      <c r="W274" s="11">
        <f>'OddsRatio_working_3-way'!V274^2+4*'OddsRatio_working_3-way'!U274^3/27</f>
        <v>-9.3001064964260791E-2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0.18539009921799704</v>
      </c>
      <c r="Y274" s="11">
        <f>IF('OddsRatio_working_3-way'!W274&gt;=0,IF('OddsRatio_working_3-way'!V274+SQRT('OddsRatio_working_3-way'!W274)&gt;0,0,PI()),ACOS('OddsRatio_working_3-way'!V274/(2*'OddsRatio_working_3-way'!X274)))</f>
        <v>0.96576440852787115</v>
      </c>
      <c r="Z274" s="11">
        <f>'OddsRatio_working_3-way'!X274^(1/3)*COS('OddsRatio_working_3-way'!Y274/3)</f>
        <v>0.54091042386978272</v>
      </c>
      <c r="AA274" s="11">
        <f>'OddsRatio_working_3-way'!X274^(1/3)*COS(('OddsRatio_working_3-way'!Y274+2*PI())/3)</f>
        <v>-0.42669156624742455</v>
      </c>
      <c r="AB274" s="11">
        <f>'OddsRatio_working_3-way'!X274^(1/3)*COS(('OddsRatio_working_3-way'!Y274+4*PI())/3)</f>
        <v>-0.11421885762235826</v>
      </c>
      <c r="AC274" s="11">
        <f>'OddsRatio_working_3-way'!X274^(1/3)*SIN('OddsRatio_working_3-way'!Y274/3)</f>
        <v>0.18040620243909361</v>
      </c>
      <c r="AD274" s="11">
        <f>'OddsRatio_working_3-way'!X274^(1/3)*SIN(('OddsRatio_working_3-way'!Y274+2*PI())/3)</f>
        <v>0.37823906702349358</v>
      </c>
      <c r="AE274" s="11">
        <f>'OddsRatio_working_3-way'!X274^(1/3)*SIN(('OddsRatio_working_3-way'!Y274+4*PI())/3)</f>
        <v>-0.55864526946258719</v>
      </c>
      <c r="AF274" s="11">
        <f>-'OddsRatio_working_3-way'!U274/(3*'OddsRatio_working_3-way'!X274^(1/3))*COS(('OddsRatio_working_3-way'!Y274)/3)</f>
        <v>0.54091042386978261</v>
      </c>
      <c r="AG274" s="11">
        <f>-'OddsRatio_working_3-way'!U274/(3*'OddsRatio_working_3-way'!X274^(1/3))*COS(('OddsRatio_working_3-way'!Y274+2*PI())/3)</f>
        <v>-0.42669156624742449</v>
      </c>
      <c r="AH274" s="11">
        <f>-'OddsRatio_working_3-way'!U274/(3*'OddsRatio_working_3-way'!X274^(1/3))*COS(('OddsRatio_working_3-way'!Y274+4*PI())/3)</f>
        <v>-0.11421885762235823</v>
      </c>
      <c r="AI274" s="11">
        <f>'OddsRatio_working_3-way'!U274/(3*'OddsRatio_working_3-way'!X274^(1/3))*SIN(('OddsRatio_working_3-way'!Y274)/3)</f>
        <v>-0.18040620243909355</v>
      </c>
      <c r="AJ274" s="11">
        <f>'OddsRatio_working_3-way'!U274/(3*'OddsRatio_working_3-way'!X274^(1/3))*SIN(('OddsRatio_working_3-way'!Y274+2*PI())/3)</f>
        <v>-0.37823906702349352</v>
      </c>
      <c r="AK274" s="11">
        <f>'OddsRatio_working_3-way'!U274/(3*'OddsRatio_working_3-way'!X274^(1/3))*SIN(('OddsRatio_working_3-way'!Y274+4*PI())/3)</f>
        <v>0.55864526946258708</v>
      </c>
      <c r="AL274" s="11">
        <f>'OddsRatio_working_3-way'!Z274+'OddsRatio_working_3-way'!AF274</f>
        <v>1.0818208477395652</v>
      </c>
      <c r="AM274" s="11">
        <f>'OddsRatio_working_3-way'!AA274+'OddsRatio_working_3-way'!AG274</f>
        <v>-0.85338313249484909</v>
      </c>
      <c r="AN274" s="11">
        <f>'OddsRatio_working_3-way'!AB274+'OddsRatio_working_3-way'!AH274</f>
        <v>-0.22843771524471648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1.0818208477395652</v>
      </c>
      <c r="AS274" s="11">
        <f>IF(('OddsRatio_working_3-way'!X274=0),IF(Q274&gt;0,-Q274^(1/3),(-Q274)^(1/3)),'OddsRatio_working_3-way'!AM274-'OddsRatio_working_3-way'!R274/3)</f>
        <v>-0.85338313249484909</v>
      </c>
      <c r="AT274" s="11">
        <f>IF(('OddsRatio_working_3-way'!X274=0),IF(Q274&gt;0,-Q274^(1/3),(-Q274)^(1/3)),'OddsRatio_working_3-way'!AN274-'OddsRatio_working_3-way'!R274/3)</f>
        <v>-0.22843771524471648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3.56</v>
      </c>
      <c r="B275" s="4">
        <f>IF('True_Odds_Calculator_3-way'!B276="","",'True_Odds_Calculator_3-way'!B276)</f>
        <v>3.66</v>
      </c>
      <c r="C275" s="4">
        <f>IF('True_Odds_Calculator_3-way'!C276="","",'True_Odds_Calculator_3-way'!C276)</f>
        <v>2.06</v>
      </c>
      <c r="D275" s="9">
        <f t="shared" si="54"/>
        <v>0.26866910621644058</v>
      </c>
      <c r="E275" s="9">
        <f t="shared" si="55"/>
        <v>0.26120704444774784</v>
      </c>
      <c r="F275" s="9">
        <f t="shared" si="56"/>
        <v>0.47012384933581153</v>
      </c>
      <c r="G275" s="9">
        <f t="shared" si="57"/>
        <v>1.063301004001783</v>
      </c>
      <c r="H275" s="9">
        <f t="shared" si="58"/>
        <v>3.7220505702445639</v>
      </c>
      <c r="I275" s="9">
        <f t="shared" si="59"/>
        <v>3.828380670644743</v>
      </c>
      <c r="J275" s="9">
        <f t="shared" si="60"/>
        <v>2.1270990642418899</v>
      </c>
      <c r="K275" s="11">
        <f t="shared" si="61"/>
        <v>0.2808988764044944</v>
      </c>
      <c r="L275" s="11">
        <f t="shared" si="62"/>
        <v>0.27322404371584696</v>
      </c>
      <c r="M275" s="11">
        <f t="shared" si="63"/>
        <v>0.4854368932038835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-0.26892375299616522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0.2339706275956582</v>
      </c>
      <c r="Q275" s="11">
        <f>2*'OddsRatio_working_3-way'!K275*'OddsRatio_working_3-way'!L275*'OddsRatio_working_3-way'!M275</f>
        <v>7.4512938724731914E-2</v>
      </c>
      <c r="R275" s="11">
        <f t="shared" si="64"/>
        <v>0</v>
      </c>
      <c r="S275" s="11">
        <f t="shared" si="65"/>
        <v>-0.87002589019719112</v>
      </c>
      <c r="T275" s="11">
        <f t="shared" si="66"/>
        <v>-0.27707830897999719</v>
      </c>
      <c r="U275" s="11">
        <f>'OddsRatio_working_3-way'!S275-'OddsRatio_working_3-way'!R275^2/3</f>
        <v>-0.87002589019719112</v>
      </c>
      <c r="V275" s="11">
        <f>'OddsRatio_working_3-way'!S275*'OddsRatio_working_3-way'!R275/3-2*'OddsRatio_working_3-way'!R275^3/27-'OddsRatio_working_3-way'!T275</f>
        <v>0.27707830897999719</v>
      </c>
      <c r="W275" s="11">
        <f>'OddsRatio_working_3-way'!V275^2+4*'OddsRatio_working_3-way'!U275^3/27</f>
        <v>-2.0792320414306439E-2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0.15617675060770186</v>
      </c>
      <c r="Y275" s="11">
        <f>IF('OddsRatio_working_3-way'!W275&gt;=0,IF('OddsRatio_working_3-way'!V275+SQRT('OddsRatio_working_3-way'!W275)&gt;0,0,PI()),ACOS('OddsRatio_working_3-way'!V275/(2*'OddsRatio_working_3-way'!X275)))</f>
        <v>0.47984509934592334</v>
      </c>
      <c r="Z275" s="11">
        <f>'OddsRatio_working_3-way'!X275^(1/3)*COS('OddsRatio_working_3-way'!Y275/3)</f>
        <v>0.53165050200089137</v>
      </c>
      <c r="AA275" s="11">
        <f>'OddsRatio_working_3-way'!X275^(1/3)*COS(('OddsRatio_working_3-way'!Y275+2*PI())/3)</f>
        <v>-0.34010364853935238</v>
      </c>
      <c r="AB275" s="11">
        <f>'OddsRatio_working_3-way'!X275^(1/3)*COS(('OddsRatio_working_3-way'!Y275+4*PI())/3)</f>
        <v>-0.19154685346153913</v>
      </c>
      <c r="AC275" s="11">
        <f>'OddsRatio_working_3-way'!X275^(1/3)*SIN('OddsRatio_working_3-way'!Y275/3)</f>
        <v>8.5769305628123682E-2</v>
      </c>
      <c r="AD275" s="11">
        <f>'OddsRatio_working_3-way'!X275^(1/3)*SIN(('OddsRatio_working_3-way'!Y275+2*PI())/3)</f>
        <v>0.4175381878534597</v>
      </c>
      <c r="AE275" s="11">
        <f>'OddsRatio_working_3-way'!X275^(1/3)*SIN(('OddsRatio_working_3-way'!Y275+4*PI())/3)</f>
        <v>-0.50330749348158332</v>
      </c>
      <c r="AF275" s="11">
        <f>-'OddsRatio_working_3-way'!U275/(3*'OddsRatio_working_3-way'!X275^(1/3))*COS(('OddsRatio_working_3-way'!Y275)/3)</f>
        <v>0.53165050200089148</v>
      </c>
      <c r="AG275" s="11">
        <f>-'OddsRatio_working_3-way'!U275/(3*'OddsRatio_working_3-way'!X275^(1/3))*COS(('OddsRatio_working_3-way'!Y275+2*PI())/3)</f>
        <v>-0.34010364853935243</v>
      </c>
      <c r="AH275" s="11">
        <f>-'OddsRatio_working_3-way'!U275/(3*'OddsRatio_working_3-way'!X275^(1/3))*COS(('OddsRatio_working_3-way'!Y275+4*PI())/3)</f>
        <v>-0.19154685346153918</v>
      </c>
      <c r="AI275" s="11">
        <f>'OddsRatio_working_3-way'!U275/(3*'OddsRatio_working_3-way'!X275^(1/3))*SIN(('OddsRatio_working_3-way'!Y275)/3)</f>
        <v>-8.5769305628123696E-2</v>
      </c>
      <c r="AJ275" s="11">
        <f>'OddsRatio_working_3-way'!U275/(3*'OddsRatio_working_3-way'!X275^(1/3))*SIN(('OddsRatio_working_3-way'!Y275+2*PI())/3)</f>
        <v>-0.41753818785345981</v>
      </c>
      <c r="AK275" s="11">
        <f>'OddsRatio_working_3-way'!U275/(3*'OddsRatio_working_3-way'!X275^(1/3))*SIN(('OddsRatio_working_3-way'!Y275+4*PI())/3)</f>
        <v>0.50330749348158343</v>
      </c>
      <c r="AL275" s="11">
        <f>'OddsRatio_working_3-way'!Z275+'OddsRatio_working_3-way'!AF275</f>
        <v>1.063301004001783</v>
      </c>
      <c r="AM275" s="11">
        <f>'OddsRatio_working_3-way'!AA275+'OddsRatio_working_3-way'!AG275</f>
        <v>-0.68020729707870475</v>
      </c>
      <c r="AN275" s="11">
        <f>'OddsRatio_working_3-way'!AB275+'OddsRatio_working_3-way'!AH275</f>
        <v>-0.38309370692307831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1.063301004001783</v>
      </c>
      <c r="AS275" s="11">
        <f>IF(('OddsRatio_working_3-way'!X275=0),IF(Q275&gt;0,-Q275^(1/3),(-Q275)^(1/3)),'OddsRatio_working_3-way'!AM275-'OddsRatio_working_3-way'!R275/3)</f>
        <v>-0.68020729707870475</v>
      </c>
      <c r="AT275" s="11">
        <f>IF(('OddsRatio_working_3-way'!X275=0),IF(Q275&gt;0,-Q275^(1/3),(-Q275)^(1/3)),'OddsRatio_working_3-way'!AN275-'OddsRatio_working_3-way'!R275/3)</f>
        <v>-0.38309370692307831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5.25</v>
      </c>
      <c r="B276" s="4">
        <f>IF('True_Odds_Calculator_3-way'!B277="","",'True_Odds_Calculator_3-way'!B277)</f>
        <v>3.97</v>
      </c>
      <c r="C276" s="4">
        <f>IF('True_Odds_Calculator_3-way'!C277="","",'True_Odds_Calculator_3-way'!C277)</f>
        <v>1.69</v>
      </c>
      <c r="D276" s="9">
        <f t="shared" si="54"/>
        <v>0.18157847722798234</v>
      </c>
      <c r="E276" s="9">
        <f t="shared" si="55"/>
        <v>0.24097664253101336</v>
      </c>
      <c r="F276" s="9">
        <f t="shared" si="56"/>
        <v>0.57744488024100427</v>
      </c>
      <c r="G276" s="9">
        <f t="shared" si="57"/>
        <v>1.0605319143756315</v>
      </c>
      <c r="H276" s="9">
        <f t="shared" si="58"/>
        <v>5.5072606360964347</v>
      </c>
      <c r="I276" s="9">
        <f t="shared" si="59"/>
        <v>4.1497797856956256</v>
      </c>
      <c r="J276" s="9">
        <f t="shared" si="60"/>
        <v>1.7317670209191858</v>
      </c>
      <c r="K276" s="11">
        <f t="shared" si="61"/>
        <v>0.19047619047619047</v>
      </c>
      <c r="L276" s="11">
        <f t="shared" si="62"/>
        <v>0.25188916876574308</v>
      </c>
      <c r="M276" s="11">
        <f t="shared" si="63"/>
        <v>0.59171597633136097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-0.24726232883566734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0.22456391377143167</v>
      </c>
      <c r="Q276" s="11">
        <f>2*'OddsRatio_working_3-way'!K276*'OddsRatio_working_3-way'!L276*'OddsRatio_working_3-way'!M276</f>
        <v>5.6779750637530144E-2</v>
      </c>
      <c r="R276" s="11">
        <f t="shared" si="64"/>
        <v>0</v>
      </c>
      <c r="S276" s="11">
        <f t="shared" si="65"/>
        <v>-0.90820107870406241</v>
      </c>
      <c r="T276" s="11">
        <f t="shared" si="66"/>
        <v>-0.22963364821847346</v>
      </c>
      <c r="U276" s="11">
        <f>'OddsRatio_working_3-way'!S276-'OddsRatio_working_3-way'!R276^2/3</f>
        <v>-0.90820107870406241</v>
      </c>
      <c r="V276" s="11">
        <f>'OddsRatio_working_3-way'!S276*'OddsRatio_working_3-way'!R276/3-2*'OddsRatio_working_3-way'!R276^3/27-'OddsRatio_working_3-way'!T276</f>
        <v>0.22963364821847346</v>
      </c>
      <c r="W276" s="11">
        <f>'OddsRatio_working_3-way'!V276^2+4*'OddsRatio_working_3-way'!U276^3/27</f>
        <v>-5.8247760732489801E-2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0.1665678338745325</v>
      </c>
      <c r="Y276" s="11">
        <f>IF('OddsRatio_working_3-way'!W276&gt;=0,IF('OddsRatio_working_3-way'!V276+SQRT('OddsRatio_working_3-way'!W276)&gt;0,0,PI()),ACOS('OddsRatio_working_3-way'!V276/(2*'OddsRatio_working_3-way'!X276)))</f>
        <v>0.81026054096691802</v>
      </c>
      <c r="Z276" s="11">
        <f>'OddsRatio_working_3-way'!X276^(1/3)*COS('OddsRatio_working_3-way'!Y276/3)</f>
        <v>0.53026595718781588</v>
      </c>
      <c r="AA276" s="11">
        <f>'OddsRatio_working_3-way'!X276^(1/3)*COS(('OddsRatio_working_3-way'!Y276+2*PI())/3)</f>
        <v>-0.39226983659261244</v>
      </c>
      <c r="AB276" s="11">
        <f>'OddsRatio_working_3-way'!X276^(1/3)*COS(('OddsRatio_working_3-way'!Y276+4*PI())/3)</f>
        <v>-0.13799612059520333</v>
      </c>
      <c r="AC276" s="11">
        <f>'OddsRatio_working_3-way'!X276^(1/3)*SIN('OddsRatio_working_3-way'!Y276/3)</f>
        <v>0.14680499837895059</v>
      </c>
      <c r="AD276" s="11">
        <f>'OddsRatio_working_3-way'!X276^(1/3)*SIN(('OddsRatio_working_3-way'!Y276+2*PI())/3)</f>
        <v>0.38582129049724484</v>
      </c>
      <c r="AE276" s="11">
        <f>'OddsRatio_working_3-way'!X276^(1/3)*SIN(('OddsRatio_working_3-way'!Y276+4*PI())/3)</f>
        <v>-0.53262628887619545</v>
      </c>
      <c r="AF276" s="11">
        <f>-'OddsRatio_working_3-way'!U276/(3*'OddsRatio_working_3-way'!X276^(1/3))*COS(('OddsRatio_working_3-way'!Y276)/3)</f>
        <v>0.53026595718781566</v>
      </c>
      <c r="AG276" s="11">
        <f>-'OddsRatio_working_3-way'!U276/(3*'OddsRatio_working_3-way'!X276^(1/3))*COS(('OddsRatio_working_3-way'!Y276+2*PI())/3)</f>
        <v>-0.39226983659261228</v>
      </c>
      <c r="AH276" s="11">
        <f>-'OddsRatio_working_3-way'!U276/(3*'OddsRatio_working_3-way'!X276^(1/3))*COS(('OddsRatio_working_3-way'!Y276+4*PI())/3)</f>
        <v>-0.13799612059520328</v>
      </c>
      <c r="AI276" s="11">
        <f>'OddsRatio_working_3-way'!U276/(3*'OddsRatio_working_3-way'!X276^(1/3))*SIN(('OddsRatio_working_3-way'!Y276)/3)</f>
        <v>-0.14680499837895053</v>
      </c>
      <c r="AJ276" s="11">
        <f>'OddsRatio_working_3-way'!U276/(3*'OddsRatio_working_3-way'!X276^(1/3))*SIN(('OddsRatio_working_3-way'!Y276+2*PI())/3)</f>
        <v>-0.38582129049724473</v>
      </c>
      <c r="AK276" s="11">
        <f>'OddsRatio_working_3-way'!U276/(3*'OddsRatio_working_3-way'!X276^(1/3))*SIN(('OddsRatio_working_3-way'!Y276+4*PI())/3)</f>
        <v>0.53262628887619523</v>
      </c>
      <c r="AL276" s="11">
        <f>'OddsRatio_working_3-way'!Z276+'OddsRatio_working_3-way'!AF276</f>
        <v>1.0605319143756315</v>
      </c>
      <c r="AM276" s="11">
        <f>'OddsRatio_working_3-way'!AA276+'OddsRatio_working_3-way'!AG276</f>
        <v>-0.78453967318522477</v>
      </c>
      <c r="AN276" s="11">
        <f>'OddsRatio_working_3-way'!AB276+'OddsRatio_working_3-way'!AH276</f>
        <v>-0.27599224119040661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1.0605319143756315</v>
      </c>
      <c r="AS276" s="11">
        <f>IF(('OddsRatio_working_3-way'!X276=0),IF(Q276&gt;0,-Q276^(1/3),(-Q276)^(1/3)),'OddsRatio_working_3-way'!AM276-'OddsRatio_working_3-way'!R276/3)</f>
        <v>-0.78453967318522477</v>
      </c>
      <c r="AT276" s="11">
        <f>IF(('OddsRatio_working_3-way'!X276=0),IF(Q276&gt;0,-Q276^(1/3),(-Q276)^(1/3)),'OddsRatio_working_3-way'!AN276-'OddsRatio_working_3-way'!R276/3)</f>
        <v>-0.27599224119040661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1.94</v>
      </c>
      <c r="B277" s="4">
        <f>IF('True_Odds_Calculator_3-way'!B278="","",'True_Odds_Calculator_3-way'!B278)</f>
        <v>3.59</v>
      </c>
      <c r="C277" s="4">
        <f>IF('True_Odds_Calculator_3-way'!C278="","",'True_Odds_Calculator_3-way'!C278)</f>
        <v>4.22</v>
      </c>
      <c r="D277" s="9">
        <f t="shared" si="54"/>
        <v>0.50311749690923246</v>
      </c>
      <c r="E277" s="9">
        <f t="shared" si="55"/>
        <v>0.26873244863934864</v>
      </c>
      <c r="F277" s="9">
        <f t="shared" si="56"/>
        <v>0.22815005445141898</v>
      </c>
      <c r="G277" s="9">
        <f t="shared" si="57"/>
        <v>1.0506460435001221</v>
      </c>
      <c r="H277" s="9">
        <f t="shared" si="58"/>
        <v>1.9876072808901142</v>
      </c>
      <c r="I277" s="9">
        <f t="shared" si="59"/>
        <v>3.7211732526653161</v>
      </c>
      <c r="J277" s="9">
        <f t="shared" si="60"/>
        <v>4.3830802600703942</v>
      </c>
      <c r="K277" s="11">
        <f t="shared" si="61"/>
        <v>0.51546391752577325</v>
      </c>
      <c r="L277" s="11">
        <f t="shared" si="62"/>
        <v>0.2785515320334262</v>
      </c>
      <c r="M277" s="11">
        <f t="shared" si="63"/>
        <v>0.23696682464454977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-0.2667318394050453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0.22966517335535575</v>
      </c>
      <c r="Q277" s="11">
        <f>2*'OddsRatio_working_3-way'!K277*'OddsRatio_working_3-way'!L277*'OddsRatio_working_3-way'!M277</f>
        <v>6.8048940253438758E-2</v>
      </c>
      <c r="R277" s="11">
        <f t="shared" si="64"/>
        <v>0</v>
      </c>
      <c r="S277" s="11">
        <f t="shared" si="65"/>
        <v>-0.86103396530249987</v>
      </c>
      <c r="T277" s="11">
        <f t="shared" si="66"/>
        <v>-0.25512117490444447</v>
      </c>
      <c r="U277" s="11">
        <f>'OddsRatio_working_3-way'!S277-'OddsRatio_working_3-way'!R277^2/3</f>
        <v>-0.86103396530249987</v>
      </c>
      <c r="V277" s="11">
        <f>'OddsRatio_working_3-way'!S277*'OddsRatio_working_3-way'!R277/3-2*'OddsRatio_working_3-way'!R277^3/27-'OddsRatio_working_3-way'!T277</f>
        <v>0.25512117490444447</v>
      </c>
      <c r="W277" s="11">
        <f>'OddsRatio_working_3-way'!V277^2+4*'OddsRatio_working_3-way'!U277^3/27</f>
        <v>-2.9483989308848352E-2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0.15376183140938496</v>
      </c>
      <c r="Y277" s="11">
        <f>IF('OddsRatio_working_3-way'!W277&gt;=0,IF('OddsRatio_working_3-way'!V277+SQRT('OddsRatio_working_3-way'!W277)&gt;0,0,PI()),ACOS('OddsRatio_working_3-way'!V277/(2*'OddsRatio_working_3-way'!X277)))</f>
        <v>0.59240806452446082</v>
      </c>
      <c r="Z277" s="11">
        <f>'OddsRatio_working_3-way'!X277^(1/3)*COS('OddsRatio_working_3-way'!Y277/3)</f>
        <v>0.52532302175006107</v>
      </c>
      <c r="AA277" s="11">
        <f>'OddsRatio_working_3-way'!X277^(1/3)*COS(('OddsRatio_working_3-way'!Y277+2*PI())/3)</f>
        <v>-0.35368504321784616</v>
      </c>
      <c r="AB277" s="11">
        <f>'OddsRatio_working_3-way'!X277^(1/3)*COS(('OddsRatio_working_3-way'!Y277+4*PI())/3)</f>
        <v>-0.1716379785322148</v>
      </c>
      <c r="AC277" s="11">
        <f>'OddsRatio_working_3-way'!X277^(1/3)*SIN('OddsRatio_working_3-way'!Y277/3)</f>
        <v>0.10510492180143041</v>
      </c>
      <c r="AD277" s="11">
        <f>'OddsRatio_working_3-way'!X277^(1/3)*SIN(('OddsRatio_working_3-way'!Y277+2*PI())/3)</f>
        <v>0.4023906211276429</v>
      </c>
      <c r="AE277" s="11">
        <f>'OddsRatio_working_3-way'!X277^(1/3)*SIN(('OddsRatio_working_3-way'!Y277+4*PI())/3)</f>
        <v>-0.5074955429290734</v>
      </c>
      <c r="AF277" s="11">
        <f>-'OddsRatio_working_3-way'!U277/(3*'OddsRatio_working_3-way'!X277^(1/3))*COS(('OddsRatio_working_3-way'!Y277)/3)</f>
        <v>0.52532302175006107</v>
      </c>
      <c r="AG277" s="11">
        <f>-'OddsRatio_working_3-way'!U277/(3*'OddsRatio_working_3-way'!X277^(1/3))*COS(('OddsRatio_working_3-way'!Y277+2*PI())/3)</f>
        <v>-0.35368504321784616</v>
      </c>
      <c r="AH277" s="11">
        <f>-'OddsRatio_working_3-way'!U277/(3*'OddsRatio_working_3-way'!X277^(1/3))*COS(('OddsRatio_working_3-way'!Y277+4*PI())/3)</f>
        <v>-0.1716379785322148</v>
      </c>
      <c r="AI277" s="11">
        <f>'OddsRatio_working_3-way'!U277/(3*'OddsRatio_working_3-way'!X277^(1/3))*SIN(('OddsRatio_working_3-way'!Y277)/3)</f>
        <v>-0.10510492180143041</v>
      </c>
      <c r="AJ277" s="11">
        <f>'OddsRatio_working_3-way'!U277/(3*'OddsRatio_working_3-way'!X277^(1/3))*SIN(('OddsRatio_working_3-way'!Y277+2*PI())/3)</f>
        <v>-0.4023906211276429</v>
      </c>
      <c r="AK277" s="11">
        <f>'OddsRatio_working_3-way'!U277/(3*'OddsRatio_working_3-way'!X277^(1/3))*SIN(('OddsRatio_working_3-way'!Y277+4*PI())/3)</f>
        <v>0.5074955429290734</v>
      </c>
      <c r="AL277" s="11">
        <f>'OddsRatio_working_3-way'!Z277+'OddsRatio_working_3-way'!AF277</f>
        <v>1.0506460435001221</v>
      </c>
      <c r="AM277" s="11">
        <f>'OddsRatio_working_3-way'!AA277+'OddsRatio_working_3-way'!AG277</f>
        <v>-0.70737008643569232</v>
      </c>
      <c r="AN277" s="11">
        <f>'OddsRatio_working_3-way'!AB277+'OddsRatio_working_3-way'!AH277</f>
        <v>-0.34327595706442959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1.0506460435001221</v>
      </c>
      <c r="AS277" s="11">
        <f>IF(('OddsRatio_working_3-way'!X277=0),IF(Q277&gt;0,-Q277^(1/3),(-Q277)^(1/3)),'OddsRatio_working_3-way'!AM277-'OddsRatio_working_3-way'!R277/3)</f>
        <v>-0.70737008643569232</v>
      </c>
      <c r="AT277" s="11">
        <f>IF(('OddsRatio_working_3-way'!X277=0),IF(Q277&gt;0,-Q277^(1/3),(-Q277)^(1/3)),'OddsRatio_working_3-way'!AN277-'OddsRatio_working_3-way'!R277/3)</f>
        <v>-0.34327595706442959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2.0299999999999998</v>
      </c>
      <c r="B278" s="4">
        <f>IF('True_Odds_Calculator_3-way'!B279="","",'True_Odds_Calculator_3-way'!B279)</f>
        <v>3.18</v>
      </c>
      <c r="C278" s="4">
        <f>IF('True_Odds_Calculator_3-way'!C279="","",'True_Odds_Calculator_3-way'!C279)</f>
        <v>4.45</v>
      </c>
      <c r="D278" s="9">
        <f t="shared" si="54"/>
        <v>0.48010623938893426</v>
      </c>
      <c r="E278" s="9">
        <f t="shared" si="55"/>
        <v>0.30377551623747129</v>
      </c>
      <c r="F278" s="9">
        <f t="shared" si="56"/>
        <v>0.21611824437359464</v>
      </c>
      <c r="G278" s="9">
        <f t="shared" si="57"/>
        <v>1.0513323562232224</v>
      </c>
      <c r="H278" s="9">
        <f t="shared" si="58"/>
        <v>2.0828723269099187</v>
      </c>
      <c r="I278" s="9">
        <f t="shared" si="59"/>
        <v>3.2919045365666242</v>
      </c>
      <c r="J278" s="9">
        <f t="shared" si="60"/>
        <v>4.6270966289701185</v>
      </c>
      <c r="K278" s="11">
        <f t="shared" si="61"/>
        <v>0.49261083743842371</v>
      </c>
      <c r="L278" s="11">
        <f t="shared" si="62"/>
        <v>0.31446540880503143</v>
      </c>
      <c r="M278" s="11">
        <f t="shared" si="63"/>
        <v>0.2247191011235955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-0.26966814300230502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0.23184143716627106</v>
      </c>
      <c r="Q278" s="11">
        <f>2*'OddsRatio_working_3-way'!K278*'OddsRatio_working_3-way'!L278*'OddsRatio_working_3-way'!M278</f>
        <v>6.96220532030844E-2</v>
      </c>
      <c r="R278" s="11">
        <f t="shared" si="64"/>
        <v>0</v>
      </c>
      <c r="S278" s="11">
        <f t="shared" si="65"/>
        <v>-0.85972868202043939</v>
      </c>
      <c r="T278" s="11">
        <f t="shared" si="66"/>
        <v>-0.25817678138751932</v>
      </c>
      <c r="U278" s="11">
        <f>'OddsRatio_working_3-way'!S278-'OddsRatio_working_3-way'!R278^2/3</f>
        <v>-0.85972868202043939</v>
      </c>
      <c r="V278" s="11">
        <f>'OddsRatio_working_3-way'!S278*'OddsRatio_working_3-way'!R278/3-2*'OddsRatio_working_3-way'!R278^3/27-'OddsRatio_working_3-way'!T278</f>
        <v>0.25817678138751932</v>
      </c>
      <c r="W278" s="11">
        <f>'OddsRatio_working_3-way'!V278^2+4*'OddsRatio_working_3-way'!U278^3/27</f>
        <v>-2.7486110970109806E-2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0.15341232139053299</v>
      </c>
      <c r="Y278" s="11">
        <f>IF('OddsRatio_working_3-way'!W278&gt;=0,IF('OddsRatio_working_3-way'!V278+SQRT('OddsRatio_working_3-way'!W278)&gt;0,0,PI()),ACOS('OddsRatio_working_3-way'!V278/(2*'OddsRatio_working_3-way'!X278)))</f>
        <v>0.57084007618867727</v>
      </c>
      <c r="Z278" s="11">
        <f>'OddsRatio_working_3-way'!X278^(1/3)*COS('OddsRatio_working_3-way'!Y278/3)</f>
        <v>0.52566617811161109</v>
      </c>
      <c r="AA278" s="11">
        <f>'OddsRatio_working_3-way'!X278^(1/3)*COS(('OddsRatio_working_3-way'!Y278+2*PI())/3)</f>
        <v>-0.35051702371466287</v>
      </c>
      <c r="AB278" s="11">
        <f>'OddsRatio_working_3-way'!X278^(1/3)*COS(('OddsRatio_working_3-way'!Y278+4*PI())/3)</f>
        <v>-0.17514915439694842</v>
      </c>
      <c r="AC278" s="11">
        <f>'OddsRatio_working_3-way'!X278^(1/3)*SIN('OddsRatio_working_3-way'!Y278/3)</f>
        <v>0.10124868655779361</v>
      </c>
      <c r="AD278" s="11">
        <f>'OddsRatio_working_3-way'!X278^(1/3)*SIN(('OddsRatio_working_3-way'!Y278+2*PI())/3)</f>
        <v>0.40461592087603387</v>
      </c>
      <c r="AE278" s="11">
        <f>'OddsRatio_working_3-way'!X278^(1/3)*SIN(('OddsRatio_working_3-way'!Y278+4*PI())/3)</f>
        <v>-0.50586460743382744</v>
      </c>
      <c r="AF278" s="11">
        <f>-'OddsRatio_working_3-way'!U278/(3*'OddsRatio_working_3-way'!X278^(1/3))*COS(('OddsRatio_working_3-way'!Y278)/3)</f>
        <v>0.5256661781116112</v>
      </c>
      <c r="AG278" s="11">
        <f>-'OddsRatio_working_3-way'!U278/(3*'OddsRatio_working_3-way'!X278^(1/3))*COS(('OddsRatio_working_3-way'!Y278+2*PI())/3)</f>
        <v>-0.35051702371466292</v>
      </c>
      <c r="AH278" s="11">
        <f>-'OddsRatio_working_3-way'!U278/(3*'OddsRatio_working_3-way'!X278^(1/3))*COS(('OddsRatio_working_3-way'!Y278+4*PI())/3)</f>
        <v>-0.17514915439694845</v>
      </c>
      <c r="AI278" s="11">
        <f>'OddsRatio_working_3-way'!U278/(3*'OddsRatio_working_3-way'!X278^(1/3))*SIN(('OddsRatio_working_3-way'!Y278)/3)</f>
        <v>-0.10124868655779362</v>
      </c>
      <c r="AJ278" s="11">
        <f>'OddsRatio_working_3-way'!U278/(3*'OddsRatio_working_3-way'!X278^(1/3))*SIN(('OddsRatio_working_3-way'!Y278+2*PI())/3)</f>
        <v>-0.40461592087603399</v>
      </c>
      <c r="AK278" s="11">
        <f>'OddsRatio_working_3-way'!U278/(3*'OddsRatio_working_3-way'!X278^(1/3))*SIN(('OddsRatio_working_3-way'!Y278+4*PI())/3)</f>
        <v>0.50586460743382755</v>
      </c>
      <c r="AL278" s="11">
        <f>'OddsRatio_working_3-way'!Z278+'OddsRatio_working_3-way'!AF278</f>
        <v>1.0513323562232224</v>
      </c>
      <c r="AM278" s="11">
        <f>'OddsRatio_working_3-way'!AA278+'OddsRatio_working_3-way'!AG278</f>
        <v>-0.70103404742932574</v>
      </c>
      <c r="AN278" s="11">
        <f>'OddsRatio_working_3-way'!AB278+'OddsRatio_working_3-way'!AH278</f>
        <v>-0.3502983087938969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1.0513323562232224</v>
      </c>
      <c r="AS278" s="11">
        <f>IF(('OddsRatio_working_3-way'!X278=0),IF(Q278&gt;0,-Q278^(1/3),(-Q278)^(1/3)),'OddsRatio_working_3-way'!AM278-'OddsRatio_working_3-way'!R278/3)</f>
        <v>-0.70103404742932574</v>
      </c>
      <c r="AT278" s="11">
        <f>IF(('OddsRatio_working_3-way'!X278=0),IF(Q278&gt;0,-Q278^(1/3),(-Q278)^(1/3)),'OddsRatio_working_3-way'!AN278-'OddsRatio_working_3-way'!R278/3)</f>
        <v>-0.3502983087938969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1.53</v>
      </c>
      <c r="B279" s="4">
        <f>IF('True_Odds_Calculator_3-way'!B280="","",'True_Odds_Calculator_3-way'!B280)</f>
        <v>4.54</v>
      </c>
      <c r="C279" s="4">
        <f>IF('True_Odds_Calculator_3-way'!C280="","",'True_Odds_Calculator_3-way'!C280)</f>
        <v>6.27</v>
      </c>
      <c r="D279" s="9">
        <f t="shared" si="54"/>
        <v>0.63917191152748332</v>
      </c>
      <c r="E279" s="9">
        <f t="shared" si="55"/>
        <v>0.2096173971501035</v>
      </c>
      <c r="F279" s="9">
        <f t="shared" si="56"/>
        <v>0.15121069132241305</v>
      </c>
      <c r="G279" s="9">
        <f t="shared" si="57"/>
        <v>1.0651402256899938</v>
      </c>
      <c r="H279" s="9">
        <f t="shared" si="58"/>
        <v>1.5645243196156966</v>
      </c>
      <c r="I279" s="9">
        <f t="shared" si="59"/>
        <v>4.7705963989425779</v>
      </c>
      <c r="J279" s="9">
        <f t="shared" si="60"/>
        <v>6.6132889893862687</v>
      </c>
      <c r="K279" s="11">
        <f t="shared" si="61"/>
        <v>0.65359477124183007</v>
      </c>
      <c r="L279" s="11">
        <f t="shared" si="62"/>
        <v>0.22026431718061673</v>
      </c>
      <c r="M279" s="11">
        <f t="shared" si="63"/>
        <v>0.15948963317384371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-0.22702564715084983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0.21445296332436437</v>
      </c>
      <c r="Q279" s="11">
        <f>2*'OddsRatio_working_3-way'!K279*'OddsRatio_working_3-way'!L279*'OddsRatio_working_3-way'!M279</f>
        <v>4.5921405422776104E-2</v>
      </c>
      <c r="R279" s="11">
        <f t="shared" si="64"/>
        <v>0</v>
      </c>
      <c r="S279" s="11">
        <f t="shared" si="65"/>
        <v>-0.94461998463930641</v>
      </c>
      <c r="T279" s="11">
        <f t="shared" si="66"/>
        <v>-0.20227408664653246</v>
      </c>
      <c r="U279" s="11">
        <f>'OddsRatio_working_3-way'!S279-'OddsRatio_working_3-way'!R279^2/3</f>
        <v>-0.94461998463930641</v>
      </c>
      <c r="V279" s="11">
        <f>'OddsRatio_working_3-way'!S279*'OddsRatio_working_3-way'!R279/3-2*'OddsRatio_working_3-way'!R279^3/27-'OddsRatio_working_3-way'!T279</f>
        <v>0.20227408664653246</v>
      </c>
      <c r="W279" s="11">
        <f>'OddsRatio_working_3-way'!V279^2+4*'OddsRatio_working_3-way'!U279^3/27</f>
        <v>-8.3957926419424844E-2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0.17668668070069243</v>
      </c>
      <c r="Y279" s="11">
        <f>IF('OddsRatio_working_3-way'!W279&gt;=0,IF('OddsRatio_working_3-way'!V279+SQRT('OddsRatio_working_3-way'!W279)&gt;0,0,PI()),ACOS('OddsRatio_working_3-way'!V279/(2*'OddsRatio_working_3-way'!X279)))</f>
        <v>0.96135557526008231</v>
      </c>
      <c r="Z279" s="11">
        <f>'OddsRatio_working_3-way'!X279^(1/3)*COS('OddsRatio_working_3-way'!Y279/3)</f>
        <v>0.53257011284499689</v>
      </c>
      <c r="AA279" s="11">
        <f>'OddsRatio_working_3-way'!X279^(1/3)*COS(('OddsRatio_working_3-way'!Y279+2*PI())/3)</f>
        <v>-0.41935955572929706</v>
      </c>
      <c r="AB279" s="11">
        <f>'OddsRatio_working_3-way'!X279^(1/3)*COS(('OddsRatio_working_3-way'!Y279+4*PI())/3)</f>
        <v>-0.11321055711569994</v>
      </c>
      <c r="AC279" s="11">
        <f>'OddsRatio_working_3-way'!X279^(1/3)*SIN('OddsRatio_working_3-way'!Y279/3)</f>
        <v>0.17675520676169471</v>
      </c>
      <c r="AD279" s="11">
        <f>'OddsRatio_working_3-way'!X279^(1/3)*SIN(('OddsRatio_working_3-way'!Y279+2*PI())/3)</f>
        <v>0.37284164363926514</v>
      </c>
      <c r="AE279" s="11">
        <f>'OddsRatio_working_3-way'!X279^(1/3)*SIN(('OddsRatio_working_3-way'!Y279+4*PI())/3)</f>
        <v>-0.54959685040095985</v>
      </c>
      <c r="AF279" s="11">
        <f>-'OddsRatio_working_3-way'!U279/(3*'OddsRatio_working_3-way'!X279^(1/3))*COS(('OddsRatio_working_3-way'!Y279)/3)</f>
        <v>0.53257011284499678</v>
      </c>
      <c r="AG279" s="11">
        <f>-'OddsRatio_working_3-way'!U279/(3*'OddsRatio_working_3-way'!X279^(1/3))*COS(('OddsRatio_working_3-way'!Y279+2*PI())/3)</f>
        <v>-0.41935955572929701</v>
      </c>
      <c r="AH279" s="11">
        <f>-'OddsRatio_working_3-way'!U279/(3*'OddsRatio_working_3-way'!X279^(1/3))*COS(('OddsRatio_working_3-way'!Y279+4*PI())/3)</f>
        <v>-0.11321055711569991</v>
      </c>
      <c r="AI279" s="11">
        <f>'OddsRatio_working_3-way'!U279/(3*'OddsRatio_working_3-way'!X279^(1/3))*SIN(('OddsRatio_working_3-way'!Y279)/3)</f>
        <v>-0.17675520676169465</v>
      </c>
      <c r="AJ279" s="11">
        <f>'OddsRatio_working_3-way'!U279/(3*'OddsRatio_working_3-way'!X279^(1/3))*SIN(('OddsRatio_working_3-way'!Y279+2*PI())/3)</f>
        <v>-0.37284164363926509</v>
      </c>
      <c r="AK279" s="11">
        <f>'OddsRatio_working_3-way'!U279/(3*'OddsRatio_working_3-way'!X279^(1/3))*SIN(('OddsRatio_working_3-way'!Y279+4*PI())/3)</f>
        <v>0.54959685040095974</v>
      </c>
      <c r="AL279" s="11">
        <f>'OddsRatio_working_3-way'!Z279+'OddsRatio_working_3-way'!AF279</f>
        <v>1.0651402256899938</v>
      </c>
      <c r="AM279" s="11">
        <f>'OddsRatio_working_3-way'!AA279+'OddsRatio_working_3-way'!AG279</f>
        <v>-0.83871911145859412</v>
      </c>
      <c r="AN279" s="11">
        <f>'OddsRatio_working_3-way'!AB279+'OddsRatio_working_3-way'!AH279</f>
        <v>-0.22642111423139985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1.0651402256899938</v>
      </c>
      <c r="AS279" s="11">
        <f>IF(('OddsRatio_working_3-way'!X279=0),IF(Q279&gt;0,-Q279^(1/3),(-Q279)^(1/3)),'OddsRatio_working_3-way'!AM279-'OddsRatio_working_3-way'!R279/3)</f>
        <v>-0.83871911145859412</v>
      </c>
      <c r="AT279" s="11">
        <f>IF(('OddsRatio_working_3-way'!X279=0),IF(Q279&gt;0,-Q279^(1/3),(-Q279)^(1/3)),'OddsRatio_working_3-way'!AN279-'OddsRatio_working_3-way'!R279/3)</f>
        <v>-0.22642111423139985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1.1499999999999999</v>
      </c>
      <c r="B280" s="4">
        <f>IF('True_Odds_Calculator_3-way'!B281="","",'True_Odds_Calculator_3-way'!B281)</f>
        <v>8.3699999999999992</v>
      </c>
      <c r="C280" s="4">
        <f>IF('True_Odds_Calculator_3-way'!C281="","",'True_Odds_Calculator_3-way'!C281)</f>
        <v>18.71</v>
      </c>
      <c r="D280" s="9">
        <f t="shared" si="54"/>
        <v>0.85038422462564678</v>
      </c>
      <c r="E280" s="9">
        <f t="shared" si="55"/>
        <v>0.10368635051512802</v>
      </c>
      <c r="F280" s="9">
        <f t="shared" si="56"/>
        <v>4.592942485922541E-2</v>
      </c>
      <c r="G280" s="9">
        <f t="shared" si="57"/>
        <v>1.1729268648354556</v>
      </c>
      <c r="H280" s="9">
        <f t="shared" si="58"/>
        <v>1.1759390297253181</v>
      </c>
      <c r="I280" s="9">
        <f t="shared" si="59"/>
        <v>9.6444709938373059</v>
      </c>
      <c r="J280" s="9">
        <f t="shared" si="60"/>
        <v>21.772534776235926</v>
      </c>
      <c r="K280" s="11">
        <f t="shared" si="61"/>
        <v>0.86956521739130443</v>
      </c>
      <c r="L280" s="11">
        <f t="shared" si="62"/>
        <v>0.11947431302270013</v>
      </c>
      <c r="M280" s="11">
        <f t="shared" si="63"/>
        <v>5.3447354355959376E-2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-0.10871268503033471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0.14009420294019589</v>
      </c>
      <c r="Q280" s="11">
        <f>2*'OddsRatio_working_3-way'!K280*'OddsRatio_working_3-way'!L280*'OddsRatio_working_3-way'!M280</f>
        <v>1.1105366860102724E-2</v>
      </c>
      <c r="R280" s="11">
        <f t="shared" si="64"/>
        <v>0</v>
      </c>
      <c r="S280" s="11">
        <f t="shared" si="65"/>
        <v>-1.2886647303495873</v>
      </c>
      <c r="T280" s="11">
        <f t="shared" si="66"/>
        <v>-0.10215336744745042</v>
      </c>
      <c r="U280" s="11">
        <f>'OddsRatio_working_3-way'!S280-'OddsRatio_working_3-way'!R280^2/3</f>
        <v>-1.2886647303495873</v>
      </c>
      <c r="V280" s="11">
        <f>'OddsRatio_working_3-way'!S280*'OddsRatio_working_3-way'!R280/3-2*'OddsRatio_working_3-way'!R280^3/27-'OddsRatio_working_3-way'!T280</f>
        <v>0.10215336744745042</v>
      </c>
      <c r="W280" s="11">
        <f>'OddsRatio_working_3-way'!V280^2+4*'OddsRatio_working_3-way'!U280^3/27</f>
        <v>-0.30660614595482527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0.2815321724224778</v>
      </c>
      <c r="Y280" s="11">
        <f>IF('OddsRatio_working_3-way'!W280&gt;=0,IF('OddsRatio_working_3-way'!V280+SQRT('OddsRatio_working_3-way'!W280)&gt;0,0,PI()),ACOS('OddsRatio_working_3-way'!V280/(2*'OddsRatio_working_3-way'!X280)))</f>
        <v>1.3883620712616529</v>
      </c>
      <c r="Z280" s="11">
        <f>'OddsRatio_working_3-way'!X280^(1/3)*COS('OddsRatio_working_3-way'!Y280/3)</f>
        <v>0.5864634324177278</v>
      </c>
      <c r="AA280" s="11">
        <f>'OddsRatio_working_3-way'!X280^(1/3)*COS(('OddsRatio_working_3-way'!Y280+2*PI())/3)</f>
        <v>-0.54663192223681822</v>
      </c>
      <c r="AB280" s="11">
        <f>'OddsRatio_working_3-way'!X280^(1/3)*COS(('OddsRatio_working_3-way'!Y280+4*PI())/3)</f>
        <v>-3.9831510180909795E-2</v>
      </c>
      <c r="AC280" s="11">
        <f>'OddsRatio_working_3-way'!X280^(1/3)*SIN('OddsRatio_working_3-way'!Y280/3)</f>
        <v>0.29260135432589196</v>
      </c>
      <c r="AD280" s="11">
        <f>'OddsRatio_working_3-way'!X280^(1/3)*SIN(('OddsRatio_working_3-way'!Y280+2*PI())/3)</f>
        <v>0.36159155370142454</v>
      </c>
      <c r="AE280" s="11">
        <f>'OddsRatio_working_3-way'!X280^(1/3)*SIN(('OddsRatio_working_3-way'!Y280+4*PI())/3)</f>
        <v>-0.65419290802731656</v>
      </c>
      <c r="AF280" s="11">
        <f>-'OddsRatio_working_3-way'!U280/(3*'OddsRatio_working_3-way'!X280^(1/3))*COS(('OddsRatio_working_3-way'!Y280)/3)</f>
        <v>0.58646343241772791</v>
      </c>
      <c r="AG280" s="11">
        <f>-'OddsRatio_working_3-way'!U280/(3*'OddsRatio_working_3-way'!X280^(1/3))*COS(('OddsRatio_working_3-way'!Y280+2*PI())/3)</f>
        <v>-0.54663192223681822</v>
      </c>
      <c r="AH280" s="11">
        <f>-'OddsRatio_working_3-way'!U280/(3*'OddsRatio_working_3-way'!X280^(1/3))*COS(('OddsRatio_working_3-way'!Y280+4*PI())/3)</f>
        <v>-3.9831510180909802E-2</v>
      </c>
      <c r="AI280" s="11">
        <f>'OddsRatio_working_3-way'!U280/(3*'OddsRatio_working_3-way'!X280^(1/3))*SIN(('OddsRatio_working_3-way'!Y280)/3)</f>
        <v>-0.29260135432589196</v>
      </c>
      <c r="AJ280" s="11">
        <f>'OddsRatio_working_3-way'!U280/(3*'OddsRatio_working_3-way'!X280^(1/3))*SIN(('OddsRatio_working_3-way'!Y280+2*PI())/3)</f>
        <v>-0.3615915537014246</v>
      </c>
      <c r="AK280" s="11">
        <f>'OddsRatio_working_3-way'!U280/(3*'OddsRatio_working_3-way'!X280^(1/3))*SIN(('OddsRatio_working_3-way'!Y280+4*PI())/3)</f>
        <v>0.65419290802731667</v>
      </c>
      <c r="AL280" s="11">
        <f>'OddsRatio_working_3-way'!Z280+'OddsRatio_working_3-way'!AF280</f>
        <v>1.1729268648354556</v>
      </c>
      <c r="AM280" s="11">
        <f>'OddsRatio_working_3-way'!AA280+'OddsRatio_working_3-way'!AG280</f>
        <v>-1.0932638444736364</v>
      </c>
      <c r="AN280" s="11">
        <f>'OddsRatio_working_3-way'!AB280+'OddsRatio_working_3-way'!AH280</f>
        <v>-7.9663020361819603E-2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1.1729268648354556</v>
      </c>
      <c r="AS280" s="11">
        <f>IF(('OddsRatio_working_3-way'!X280=0),IF(Q280&gt;0,-Q280^(1/3),(-Q280)^(1/3)),'OddsRatio_working_3-way'!AM280-'OddsRatio_working_3-way'!R280/3)</f>
        <v>-1.0932638444736364</v>
      </c>
      <c r="AT280" s="11">
        <f>IF(('OddsRatio_working_3-way'!X280=0),IF(Q280&gt;0,-Q280^(1/3),(-Q280)^(1/3)),'OddsRatio_working_3-way'!AN280-'OddsRatio_working_3-way'!R280/3)</f>
        <v>-7.9663020361819603E-2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3.4</v>
      </c>
      <c r="B281" s="4">
        <f>IF('True_Odds_Calculator_3-way'!B282="","",'True_Odds_Calculator_3-way'!B282)</f>
        <v>3.12</v>
      </c>
      <c r="C281" s="4">
        <f>IF('True_Odds_Calculator_3-way'!C282="","",'True_Odds_Calculator_3-way'!C282)</f>
        <v>2.39</v>
      </c>
      <c r="D281" s="9">
        <f t="shared" si="54"/>
        <v>0.28388739317370354</v>
      </c>
      <c r="E281" s="9">
        <f t="shared" si="55"/>
        <v>0.30976736313122466</v>
      </c>
      <c r="F281" s="9">
        <f t="shared" si="56"/>
        <v>0.40634524369507186</v>
      </c>
      <c r="G281" s="9">
        <f t="shared" si="57"/>
        <v>1.0510514380669198</v>
      </c>
      <c r="H281" s="9">
        <f t="shared" si="58"/>
        <v>3.5225234513606076</v>
      </c>
      <c r="I281" s="9">
        <f t="shared" si="59"/>
        <v>3.2282290487018699</v>
      </c>
      <c r="J281" s="9">
        <f t="shared" si="60"/>
        <v>2.4609614989130191</v>
      </c>
      <c r="K281" s="11">
        <f t="shared" si="61"/>
        <v>0.29411764705882354</v>
      </c>
      <c r="L281" s="11">
        <f t="shared" si="62"/>
        <v>0.32051282051282048</v>
      </c>
      <c r="M281" s="11">
        <f t="shared" si="63"/>
        <v>0.41841004184100417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-0.27895264961472188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0.23310740453245993</v>
      </c>
      <c r="Q281" s="11">
        <f>2*'OddsRatio_working_3-way'!K281*'OddsRatio_working_3-way'!L281*'OddsRatio_working_3-way'!M281</f>
        <v>7.8885754494910282E-2</v>
      </c>
      <c r="R281" s="11">
        <f t="shared" si="64"/>
        <v>0</v>
      </c>
      <c r="S281" s="11">
        <f t="shared" si="65"/>
        <v>-0.83565223293063695</v>
      </c>
      <c r="T281" s="11">
        <f t="shared" si="66"/>
        <v>-0.28279263381747438</v>
      </c>
      <c r="U281" s="11">
        <f>'OddsRatio_working_3-way'!S281-'OddsRatio_working_3-way'!R281^2/3</f>
        <v>-0.83565223293063695</v>
      </c>
      <c r="V281" s="11">
        <f>'OddsRatio_working_3-way'!S281*'OddsRatio_working_3-way'!R281/3-2*'OddsRatio_working_3-way'!R281^3/27-'OddsRatio_working_3-way'!T281</f>
        <v>0.28279263381747438</v>
      </c>
      <c r="W281" s="11">
        <f>'OddsRatio_working_3-way'!V281^2+4*'OddsRatio_working_3-way'!U281^3/27</f>
        <v>-6.4799114791956325E-3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0.14701325214127789</v>
      </c>
      <c r="Y281" s="11">
        <f>IF('OddsRatio_working_3-way'!W281&gt;=0,IF('OddsRatio_working_3-way'!V281+SQRT('OddsRatio_working_3-way'!W281)&gt;0,0,PI()),ACOS('OddsRatio_working_3-way'!V281/(2*'OddsRatio_working_3-way'!X281)))</f>
        <v>0.27731860688834176</v>
      </c>
      <c r="Z281" s="11">
        <f>'OddsRatio_working_3-way'!X281^(1/3)*COS('OddsRatio_working_3-way'!Y281/3)</f>
        <v>0.52552571903346001</v>
      </c>
      <c r="AA281" s="11">
        <f>'OddsRatio_working_3-way'!X281^(1/3)*COS(('OddsRatio_working_3-way'!Y281+2*PI())/3)</f>
        <v>-0.30495405775087381</v>
      </c>
      <c r="AB281" s="11">
        <f>'OddsRatio_working_3-way'!X281^(1/3)*COS(('OddsRatio_working_3-way'!Y281+4*PI())/3)</f>
        <v>-0.2205716612825864</v>
      </c>
      <c r="AC281" s="11">
        <f>'OddsRatio_working_3-way'!X281^(1/3)*SIN('OddsRatio_working_3-way'!Y281/3)</f>
        <v>4.8718199315831677E-2</v>
      </c>
      <c r="AD281" s="11">
        <f>'OddsRatio_working_3-way'!X281^(1/3)*SIN(('OddsRatio_working_3-way'!Y281+2*PI())/3)</f>
        <v>0.43075952336714396</v>
      </c>
      <c r="AE281" s="11">
        <f>'OddsRatio_working_3-way'!X281^(1/3)*SIN(('OddsRatio_working_3-way'!Y281+4*PI())/3)</f>
        <v>-0.47947772268297545</v>
      </c>
      <c r="AF281" s="11">
        <f>-'OddsRatio_working_3-way'!U281/(3*'OddsRatio_working_3-way'!X281^(1/3))*COS(('OddsRatio_working_3-way'!Y281)/3)</f>
        <v>0.5255257190334599</v>
      </c>
      <c r="AG281" s="11">
        <f>-'OddsRatio_working_3-way'!U281/(3*'OddsRatio_working_3-way'!X281^(1/3))*COS(('OddsRatio_working_3-way'!Y281+2*PI())/3)</f>
        <v>-0.30495405775087375</v>
      </c>
      <c r="AH281" s="11">
        <f>-'OddsRatio_working_3-way'!U281/(3*'OddsRatio_working_3-way'!X281^(1/3))*COS(('OddsRatio_working_3-way'!Y281+4*PI())/3)</f>
        <v>-0.22057166128258635</v>
      </c>
      <c r="AI281" s="11">
        <f>'OddsRatio_working_3-way'!U281/(3*'OddsRatio_working_3-way'!X281^(1/3))*SIN(('OddsRatio_working_3-way'!Y281)/3)</f>
        <v>-4.8718199315831663E-2</v>
      </c>
      <c r="AJ281" s="11">
        <f>'OddsRatio_working_3-way'!U281/(3*'OddsRatio_working_3-way'!X281^(1/3))*SIN(('OddsRatio_working_3-way'!Y281+2*PI())/3)</f>
        <v>-0.43075952336714385</v>
      </c>
      <c r="AK281" s="11">
        <f>'OddsRatio_working_3-way'!U281/(3*'OddsRatio_working_3-way'!X281^(1/3))*SIN(('OddsRatio_working_3-way'!Y281+4*PI())/3)</f>
        <v>0.47947772268297534</v>
      </c>
      <c r="AL281" s="11">
        <f>'OddsRatio_working_3-way'!Z281+'OddsRatio_working_3-way'!AF281</f>
        <v>1.0510514380669198</v>
      </c>
      <c r="AM281" s="11">
        <f>'OddsRatio_working_3-way'!AA281+'OddsRatio_working_3-way'!AG281</f>
        <v>-0.60990811550174762</v>
      </c>
      <c r="AN281" s="11">
        <f>'OddsRatio_working_3-way'!AB281+'OddsRatio_working_3-way'!AH281</f>
        <v>-0.44114332256517275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1.0510514380669198</v>
      </c>
      <c r="AS281" s="11">
        <f>IF(('OddsRatio_working_3-way'!X281=0),IF(Q281&gt;0,-Q281^(1/3),(-Q281)^(1/3)),'OddsRatio_working_3-way'!AM281-'OddsRatio_working_3-way'!R281/3)</f>
        <v>-0.60990811550174762</v>
      </c>
      <c r="AT281" s="11">
        <f>IF(('OddsRatio_working_3-way'!X281=0),IF(Q281&gt;0,-Q281^(1/3),(-Q281)^(1/3)),'OddsRatio_working_3-way'!AN281-'OddsRatio_working_3-way'!R281/3)</f>
        <v>-0.44114332256517275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</v>
      </c>
      <c r="B282" s="4">
        <f>IF('True_Odds_Calculator_3-way'!B283="","",'True_Odds_Calculator_3-way'!B283)</f>
        <v>2.98</v>
      </c>
      <c r="C282" s="4">
        <f>IF('True_Odds_Calculator_3-way'!C283="","",'True_Odds_Calculator_3-way'!C283)</f>
        <v>2.74</v>
      </c>
      <c r="D282" s="9">
        <f t="shared" si="54"/>
        <v>0.32222216029549317</v>
      </c>
      <c r="E282" s="9">
        <f t="shared" si="55"/>
        <v>0.32442101403597368</v>
      </c>
      <c r="F282" s="9">
        <f t="shared" si="56"/>
        <v>0.35335682566853299</v>
      </c>
      <c r="G282" s="9">
        <f t="shared" si="57"/>
        <v>1.0517244361513685</v>
      </c>
      <c r="H282" s="9">
        <f t="shared" si="58"/>
        <v>3.1034488723027369</v>
      </c>
      <c r="I282" s="9">
        <f t="shared" si="59"/>
        <v>3.0824143835797093</v>
      </c>
      <c r="J282" s="9">
        <f t="shared" si="60"/>
        <v>2.8300005189033812</v>
      </c>
      <c r="K282" s="11">
        <f t="shared" si="61"/>
        <v>0.33333333333333331</v>
      </c>
      <c r="L282" s="11">
        <f t="shared" si="62"/>
        <v>0.33557046979865773</v>
      </c>
      <c r="M282" s="11">
        <f t="shared" si="63"/>
        <v>0.36496350364963503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-0.28129133395385286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0.23351132448276424</v>
      </c>
      <c r="Q282" s="11">
        <f>2*'OddsRatio_working_3-way'!K282*'OddsRatio_working_3-way'!L282*'OddsRatio_working_3-way'!M282</f>
        <v>8.1647316252714763E-2</v>
      </c>
      <c r="R282" s="11">
        <f t="shared" si="64"/>
        <v>0</v>
      </c>
      <c r="S282" s="11">
        <f t="shared" si="65"/>
        <v>-0.8301404853128993</v>
      </c>
      <c r="T282" s="11">
        <f t="shared" si="66"/>
        <v>-0.29025891094856615</v>
      </c>
      <c r="U282" s="11">
        <f>'OddsRatio_working_3-way'!S282-'OddsRatio_working_3-way'!R282^2/3</f>
        <v>-0.8301404853128993</v>
      </c>
      <c r="V282" s="11">
        <f>'OddsRatio_working_3-way'!S282*'OddsRatio_working_3-way'!R282/3-2*'OddsRatio_working_3-way'!R282^3/27-'OddsRatio_working_3-way'!T282</f>
        <v>0.29025891094856615</v>
      </c>
      <c r="W282" s="11">
        <f>'OddsRatio_working_3-way'!V282^2+4*'OddsRatio_working_3-way'!U282^3/27</f>
        <v>-5.0197056189876799E-4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0.14556116063956279</v>
      </c>
      <c r="Y282" s="11">
        <f>IF('OddsRatio_working_3-way'!W282&gt;=0,IF('OddsRatio_working_3-way'!V282+SQRT('OddsRatio_working_3-way'!W282)&gt;0,0,PI()),ACOS('OddsRatio_working_3-way'!V282/(2*'OddsRatio_working_3-way'!X282)))</f>
        <v>7.7035917548302857E-2</v>
      </c>
      <c r="Z282" s="11">
        <f>'OddsRatio_working_3-way'!X282^(1/3)*COS('OddsRatio_working_3-way'!Y282/3)</f>
        <v>0.52586221807568423</v>
      </c>
      <c r="AA282" s="11">
        <f>'OddsRatio_working_3-way'!X282^(1/3)*COS(('OddsRatio_working_3-way'!Y282+2*PI())/3)</f>
        <v>-0.2746279901869364</v>
      </c>
      <c r="AB282" s="11">
        <f>'OddsRatio_working_3-way'!X282^(1/3)*COS(('OddsRatio_working_3-way'!Y282+4*PI())/3)</f>
        <v>-0.25123422788874766</v>
      </c>
      <c r="AC282" s="11">
        <f>'OddsRatio_working_3-way'!X282^(1/3)*SIN('OddsRatio_working_3-way'!Y282/3)</f>
        <v>1.3506394960217431E-2</v>
      </c>
      <c r="AD282" s="11">
        <f>'OddsRatio_working_3-way'!X282^(1/3)*SIN(('OddsRatio_working_3-way'!Y282+2*PI())/3)</f>
        <v>0.44865684226386626</v>
      </c>
      <c r="AE282" s="11">
        <f>'OddsRatio_working_3-way'!X282^(1/3)*SIN(('OddsRatio_working_3-way'!Y282+4*PI())/3)</f>
        <v>-0.46216323722408365</v>
      </c>
      <c r="AF282" s="11">
        <f>-'OddsRatio_working_3-way'!U282/(3*'OddsRatio_working_3-way'!X282^(1/3))*COS(('OddsRatio_working_3-way'!Y282)/3)</f>
        <v>0.52586221807568412</v>
      </c>
      <c r="AG282" s="11">
        <f>-'OddsRatio_working_3-way'!U282/(3*'OddsRatio_working_3-way'!X282^(1/3))*COS(('OddsRatio_working_3-way'!Y282+2*PI())/3)</f>
        <v>-0.27462799018693634</v>
      </c>
      <c r="AH282" s="11">
        <f>-'OddsRatio_working_3-way'!U282/(3*'OddsRatio_working_3-way'!X282^(1/3))*COS(('OddsRatio_working_3-way'!Y282+4*PI())/3)</f>
        <v>-0.25123422788874761</v>
      </c>
      <c r="AI282" s="11">
        <f>'OddsRatio_working_3-way'!U282/(3*'OddsRatio_working_3-way'!X282^(1/3))*SIN(('OddsRatio_working_3-way'!Y282)/3)</f>
        <v>-1.3506394960217428E-2</v>
      </c>
      <c r="AJ282" s="11">
        <f>'OddsRatio_working_3-way'!U282/(3*'OddsRatio_working_3-way'!X282^(1/3))*SIN(('OddsRatio_working_3-way'!Y282+2*PI())/3)</f>
        <v>-0.44865684226386621</v>
      </c>
      <c r="AK282" s="11">
        <f>'OddsRatio_working_3-way'!U282/(3*'OddsRatio_working_3-way'!X282^(1/3))*SIN(('OddsRatio_working_3-way'!Y282+4*PI())/3)</f>
        <v>0.46216323722408359</v>
      </c>
      <c r="AL282" s="11">
        <f>'OddsRatio_working_3-way'!Z282+'OddsRatio_working_3-way'!AF282</f>
        <v>1.0517244361513685</v>
      </c>
      <c r="AM282" s="11">
        <f>'OddsRatio_working_3-way'!AA282+'OddsRatio_working_3-way'!AG282</f>
        <v>-0.5492559803738728</v>
      </c>
      <c r="AN282" s="11">
        <f>'OddsRatio_working_3-way'!AB282+'OddsRatio_working_3-way'!AH282</f>
        <v>-0.50246845577749522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1.0517244361513685</v>
      </c>
      <c r="AS282" s="11">
        <f>IF(('OddsRatio_working_3-way'!X282=0),IF(Q282&gt;0,-Q282^(1/3),(-Q282)^(1/3)),'OddsRatio_working_3-way'!AM282-'OddsRatio_working_3-way'!R282/3)</f>
        <v>-0.5492559803738728</v>
      </c>
      <c r="AT282" s="11">
        <f>IF(('OddsRatio_working_3-way'!X282=0),IF(Q282&gt;0,-Q282^(1/3),(-Q282)^(1/3)),'OddsRatio_working_3-way'!AN282-'OddsRatio_working_3-way'!R282/3)</f>
        <v>-0.50246845577749522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5.36</v>
      </c>
      <c r="B283" s="4">
        <f>IF('True_Odds_Calculator_3-way'!B284="","",'True_Odds_Calculator_3-way'!B284)</f>
        <v>3.19</v>
      </c>
      <c r="C283" s="4">
        <f>IF('True_Odds_Calculator_3-way'!C284="","",'True_Odds_Calculator_3-way'!C284)</f>
        <v>1.88</v>
      </c>
      <c r="D283" s="9">
        <f t="shared" si="54"/>
        <v>0.17876722251307878</v>
      </c>
      <c r="E283" s="9">
        <f t="shared" si="55"/>
        <v>0.30234592883783906</v>
      </c>
      <c r="F283" s="9">
        <f t="shared" si="56"/>
        <v>0.51888684864908208</v>
      </c>
      <c r="G283" s="9">
        <f t="shared" si="57"/>
        <v>1.0536391346107103</v>
      </c>
      <c r="H283" s="9">
        <f t="shared" si="58"/>
        <v>5.593866626902698</v>
      </c>
      <c r="I283" s="9">
        <f t="shared" si="59"/>
        <v>3.3074697047974553</v>
      </c>
      <c r="J283" s="9">
        <f t="shared" si="60"/>
        <v>1.9272024384574253</v>
      </c>
      <c r="K283" s="11">
        <f t="shared" si="61"/>
        <v>0.18656716417910446</v>
      </c>
      <c r="L283" s="11">
        <f t="shared" si="62"/>
        <v>0.31347962382445144</v>
      </c>
      <c r="M283" s="11">
        <f t="shared" si="63"/>
        <v>0.53191489361702127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-0.26139661195124897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0.23114020373686828</v>
      </c>
      <c r="Q283" s="11">
        <f>2*'OddsRatio_working_3-way'!K283*'OddsRatio_working_3-way'!L283*'OddsRatio_working_3-way'!M283</f>
        <v>6.2218089834957802E-2</v>
      </c>
      <c r="R283" s="11">
        <f t="shared" si="64"/>
        <v>0</v>
      </c>
      <c r="S283" s="11">
        <f t="shared" si="65"/>
        <v>-0.88425095494342687</v>
      </c>
      <c r="T283" s="11">
        <f t="shared" si="66"/>
        <v>-0.23802179137104351</v>
      </c>
      <c r="U283" s="11">
        <f>'OddsRatio_working_3-way'!S283-'OddsRatio_working_3-way'!R283^2/3</f>
        <v>-0.88425095494342687</v>
      </c>
      <c r="V283" s="11">
        <f>'OddsRatio_working_3-way'!S283*'OddsRatio_working_3-way'!R283/3-2*'OddsRatio_working_3-way'!R283^3/27-'OddsRatio_working_3-way'!T283</f>
        <v>0.23802179137104351</v>
      </c>
      <c r="W283" s="11">
        <f>'OddsRatio_working_3-way'!V283^2+4*'OddsRatio_working_3-way'!U283^3/27</f>
        <v>-4.5774604873006816E-2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0.16002263749270554</v>
      </c>
      <c r="Y283" s="11">
        <f>IF('OddsRatio_working_3-way'!W283&gt;=0,IF('OddsRatio_working_3-way'!V283+SQRT('OddsRatio_working_3-way'!W283)&gt;0,0,PI()),ACOS('OddsRatio_working_3-way'!V283/(2*'OddsRatio_working_3-way'!X283)))</f>
        <v>0.73218894948271718</v>
      </c>
      <c r="Z283" s="11">
        <f>'OddsRatio_working_3-way'!X283^(1/3)*COS('OddsRatio_working_3-way'!Y283/3)</f>
        <v>0.52681956730535517</v>
      </c>
      <c r="AA283" s="11">
        <f>'OddsRatio_working_3-way'!X283^(1/3)*COS(('OddsRatio_working_3-way'!Y283+2*PI())/3)</f>
        <v>-0.37702578764861788</v>
      </c>
      <c r="AB283" s="11">
        <f>'OddsRatio_working_3-way'!X283^(1/3)*COS(('OddsRatio_working_3-way'!Y283+4*PI())/3)</f>
        <v>-0.14979377965673732</v>
      </c>
      <c r="AC283" s="11">
        <f>'OddsRatio_working_3-way'!X283^(1/3)*SIN('OddsRatio_working_3-way'!Y283/3)</f>
        <v>0.13119246098261148</v>
      </c>
      <c r="AD283" s="11">
        <f>'OddsRatio_working_3-way'!X283^(1/3)*SIN(('OddsRatio_working_3-way'!Y283+2*PI())/3)</f>
        <v>0.39064289800585766</v>
      </c>
      <c r="AE283" s="11">
        <f>'OddsRatio_working_3-way'!X283^(1/3)*SIN(('OddsRatio_working_3-way'!Y283+4*PI())/3)</f>
        <v>-0.52183535898846911</v>
      </c>
      <c r="AF283" s="11">
        <f>-'OddsRatio_working_3-way'!U283/(3*'OddsRatio_working_3-way'!X283^(1/3))*COS(('OddsRatio_working_3-way'!Y283)/3)</f>
        <v>0.52681956730535517</v>
      </c>
      <c r="AG283" s="11">
        <f>-'OddsRatio_working_3-way'!U283/(3*'OddsRatio_working_3-way'!X283^(1/3))*COS(('OddsRatio_working_3-way'!Y283+2*PI())/3)</f>
        <v>-0.37702578764861788</v>
      </c>
      <c r="AH283" s="11">
        <f>-'OddsRatio_working_3-way'!U283/(3*'OddsRatio_working_3-way'!X283^(1/3))*COS(('OddsRatio_working_3-way'!Y283+4*PI())/3)</f>
        <v>-0.14979377965673732</v>
      </c>
      <c r="AI283" s="11">
        <f>'OddsRatio_working_3-way'!U283/(3*'OddsRatio_working_3-way'!X283^(1/3))*SIN(('OddsRatio_working_3-way'!Y283)/3)</f>
        <v>-0.13119246098261148</v>
      </c>
      <c r="AJ283" s="11">
        <f>'OddsRatio_working_3-way'!U283/(3*'OddsRatio_working_3-way'!X283^(1/3))*SIN(('OddsRatio_working_3-way'!Y283+2*PI())/3)</f>
        <v>-0.39064289800585766</v>
      </c>
      <c r="AK283" s="11">
        <f>'OddsRatio_working_3-way'!U283/(3*'OddsRatio_working_3-way'!X283^(1/3))*SIN(('OddsRatio_working_3-way'!Y283+4*PI())/3)</f>
        <v>0.52183535898846911</v>
      </c>
      <c r="AL283" s="11">
        <f>'OddsRatio_working_3-way'!Z283+'OddsRatio_working_3-way'!AF283</f>
        <v>1.0536391346107103</v>
      </c>
      <c r="AM283" s="11">
        <f>'OddsRatio_working_3-way'!AA283+'OddsRatio_working_3-way'!AG283</f>
        <v>-0.75405157529723577</v>
      </c>
      <c r="AN283" s="11">
        <f>'OddsRatio_working_3-way'!AB283+'OddsRatio_working_3-way'!AH283</f>
        <v>-0.29958755931347464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1.0536391346107103</v>
      </c>
      <c r="AS283" s="11">
        <f>IF(('OddsRatio_working_3-way'!X283=0),IF(Q283&gt;0,-Q283^(1/3),(-Q283)^(1/3)),'OddsRatio_working_3-way'!AM283-'OddsRatio_working_3-way'!R283/3)</f>
        <v>-0.75405157529723577</v>
      </c>
      <c r="AT283" s="11">
        <f>IF(('OddsRatio_working_3-way'!X283=0),IF(Q283&gt;0,-Q283^(1/3),(-Q283)^(1/3)),'OddsRatio_working_3-way'!AN283-'OddsRatio_working_3-way'!R283/3)</f>
        <v>-0.29958755931347464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4.3099999999999996</v>
      </c>
      <c r="B284" s="4">
        <f>IF('True_Odds_Calculator_3-way'!B285="","",'True_Odds_Calculator_3-way'!B285)</f>
        <v>3.53</v>
      </c>
      <c r="C284" s="4">
        <f>IF('True_Odds_Calculator_3-way'!C285="","",'True_Odds_Calculator_3-way'!C285)</f>
        <v>1.93</v>
      </c>
      <c r="D284" s="9">
        <f t="shared" si="54"/>
        <v>0.22263903723778944</v>
      </c>
      <c r="E284" s="9">
        <f t="shared" si="55"/>
        <v>0.27256964115317789</v>
      </c>
      <c r="F284" s="9">
        <f t="shared" si="56"/>
        <v>0.50479132160903262</v>
      </c>
      <c r="G284" s="9">
        <f t="shared" si="57"/>
        <v>1.0548565854608238</v>
      </c>
      <c r="H284" s="9">
        <f t="shared" si="58"/>
        <v>4.4915752978753263</v>
      </c>
      <c r="I284" s="9">
        <f t="shared" si="59"/>
        <v>3.6687871612158851</v>
      </c>
      <c r="J284" s="9">
        <f t="shared" si="60"/>
        <v>1.9810166244785661</v>
      </c>
      <c r="K284" s="11">
        <f t="shared" si="61"/>
        <v>0.23201856148491881</v>
      </c>
      <c r="L284" s="11">
        <f t="shared" si="62"/>
        <v>0.28328611898016998</v>
      </c>
      <c r="M284" s="11">
        <f t="shared" si="63"/>
        <v>0.5181347150259068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-0.26522971519942096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0.23055756891381063</v>
      </c>
      <c r="Q284" s="11">
        <f>2*'OddsRatio_working_3-way'!K284*'OddsRatio_working_3-way'!L284*'OddsRatio_working_3-way'!M284</f>
        <v>6.8111541776605805E-2</v>
      </c>
      <c r="R284" s="11">
        <f t="shared" si="64"/>
        <v>0</v>
      </c>
      <c r="S284" s="11">
        <f t="shared" si="65"/>
        <v>-0.86927503104416104</v>
      </c>
      <c r="T284" s="11">
        <f t="shared" si="66"/>
        <v>-0.25680207711792052</v>
      </c>
      <c r="U284" s="11">
        <f>'OddsRatio_working_3-way'!S284-'OddsRatio_working_3-way'!R284^2/3</f>
        <v>-0.86927503104416104</v>
      </c>
      <c r="V284" s="11">
        <f>'OddsRatio_working_3-way'!S284*'OddsRatio_working_3-way'!R284/3-2*'OddsRatio_working_3-way'!R284^3/27-'OddsRatio_working_3-way'!T284</f>
        <v>0.25680207711792052</v>
      </c>
      <c r="W284" s="11">
        <f>'OddsRatio_working_3-way'!V284^2+4*'OddsRatio_working_3-way'!U284^3/27</f>
        <v>-3.1365016798990217E-2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0.1559746162129183</v>
      </c>
      <c r="Y284" s="11">
        <f>IF('OddsRatio_working_3-way'!W284&gt;=0,IF('OddsRatio_working_3-way'!V284+SQRT('OddsRatio_working_3-way'!W284)&gt;0,0,PI()),ACOS('OddsRatio_working_3-way'!V284/(2*'OddsRatio_working_3-way'!X284)))</f>
        <v>0.60374097424885553</v>
      </c>
      <c r="Z284" s="11">
        <f>'OddsRatio_working_3-way'!X284^(1/3)*COS('OddsRatio_working_3-way'!Y284/3)</f>
        <v>0.52742829273041192</v>
      </c>
      <c r="AA284" s="11">
        <f>'OddsRatio_working_3-way'!X284^(1/3)*COS(('OddsRatio_working_3-way'!Y284+2*PI())/3)</f>
        <v>-0.35689839815515434</v>
      </c>
      <c r="AB284" s="11">
        <f>'OddsRatio_working_3-way'!X284^(1/3)*COS(('OddsRatio_working_3-way'!Y284+4*PI())/3)</f>
        <v>-0.17052989457525766</v>
      </c>
      <c r="AC284" s="11">
        <f>'OddsRatio_working_3-way'!X284^(1/3)*SIN('OddsRatio_working_3-way'!Y284/3)</f>
        <v>0.10759990571032119</v>
      </c>
      <c r="AD284" s="11">
        <f>'OddsRatio_working_3-way'!X284^(1/3)*SIN(('OddsRatio_working_3-way'!Y284+2*PI())/3)</f>
        <v>0.40296634732403147</v>
      </c>
      <c r="AE284" s="11">
        <f>'OddsRatio_working_3-way'!X284^(1/3)*SIN(('OddsRatio_working_3-way'!Y284+4*PI())/3)</f>
        <v>-0.51056625303435255</v>
      </c>
      <c r="AF284" s="11">
        <f>-'OddsRatio_working_3-way'!U284/(3*'OddsRatio_working_3-way'!X284^(1/3))*COS(('OddsRatio_working_3-way'!Y284)/3)</f>
        <v>0.52742829273041192</v>
      </c>
      <c r="AG284" s="11">
        <f>-'OddsRatio_working_3-way'!U284/(3*'OddsRatio_working_3-way'!X284^(1/3))*COS(('OddsRatio_working_3-way'!Y284+2*PI())/3)</f>
        <v>-0.35689839815515434</v>
      </c>
      <c r="AH284" s="11">
        <f>-'OddsRatio_working_3-way'!U284/(3*'OddsRatio_working_3-way'!X284^(1/3))*COS(('OddsRatio_working_3-way'!Y284+4*PI())/3)</f>
        <v>-0.17052989457525766</v>
      </c>
      <c r="AI284" s="11">
        <f>'OddsRatio_working_3-way'!U284/(3*'OddsRatio_working_3-way'!X284^(1/3))*SIN(('OddsRatio_working_3-way'!Y284)/3)</f>
        <v>-0.10759990571032119</v>
      </c>
      <c r="AJ284" s="11">
        <f>'OddsRatio_working_3-way'!U284/(3*'OddsRatio_working_3-way'!X284^(1/3))*SIN(('OddsRatio_working_3-way'!Y284+2*PI())/3)</f>
        <v>-0.40296634732403147</v>
      </c>
      <c r="AK284" s="11">
        <f>'OddsRatio_working_3-way'!U284/(3*'OddsRatio_working_3-way'!X284^(1/3))*SIN(('OddsRatio_working_3-way'!Y284+4*PI())/3)</f>
        <v>0.51056625303435255</v>
      </c>
      <c r="AL284" s="11">
        <f>'OddsRatio_working_3-way'!Z284+'OddsRatio_working_3-way'!AF284</f>
        <v>1.0548565854608238</v>
      </c>
      <c r="AM284" s="11">
        <f>'OddsRatio_working_3-way'!AA284+'OddsRatio_working_3-way'!AG284</f>
        <v>-0.71379679631030868</v>
      </c>
      <c r="AN284" s="11">
        <f>'OddsRatio_working_3-way'!AB284+'OddsRatio_working_3-way'!AH284</f>
        <v>-0.34105978915051532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1.0548565854608238</v>
      </c>
      <c r="AS284" s="11">
        <f>IF(('OddsRatio_working_3-way'!X284=0),IF(Q284&gt;0,-Q284^(1/3),(-Q284)^(1/3)),'OddsRatio_working_3-way'!AM284-'OddsRatio_working_3-way'!R284/3)</f>
        <v>-0.71379679631030868</v>
      </c>
      <c r="AT284" s="11">
        <f>IF(('OddsRatio_working_3-way'!X284=0),IF(Q284&gt;0,-Q284^(1/3),(-Q284)^(1/3)),'OddsRatio_working_3-way'!AN284-'OddsRatio_working_3-way'!R284/3)</f>
        <v>-0.34105978915051532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1.39</v>
      </c>
      <c r="B285" s="4">
        <f>IF('True_Odds_Calculator_3-way'!B286="","",'True_Odds_Calculator_3-way'!B286)</f>
        <v>5.29</v>
      </c>
      <c r="C285" s="4">
        <f>IF('True_Odds_Calculator_3-way'!C286="","",'True_Odds_Calculator_3-way'!C286)</f>
        <v>7.96</v>
      </c>
      <c r="D285" s="9">
        <f t="shared" si="54"/>
        <v>0.70428338386000566</v>
      </c>
      <c r="E285" s="9">
        <f t="shared" si="55"/>
        <v>0.17797670230022594</v>
      </c>
      <c r="F285" s="9">
        <f t="shared" si="56"/>
        <v>0.1177399138397686</v>
      </c>
      <c r="G285" s="9">
        <f t="shared" si="57"/>
        <v>1.07662306263215</v>
      </c>
      <c r="H285" s="9">
        <f t="shared" si="58"/>
        <v>1.4198829944265383</v>
      </c>
      <c r="I285" s="9">
        <f t="shared" si="59"/>
        <v>5.6187129386919228</v>
      </c>
      <c r="J285" s="9">
        <f t="shared" si="60"/>
        <v>8.4932965159197646</v>
      </c>
      <c r="K285" s="11">
        <f t="shared" si="61"/>
        <v>0.71942446043165476</v>
      </c>
      <c r="L285" s="11">
        <f t="shared" si="62"/>
        <v>0.1890359168241966</v>
      </c>
      <c r="M285" s="11">
        <f t="shared" si="63"/>
        <v>0.12562814070351758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-0.19895167450312734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0.19887007626564915</v>
      </c>
      <c r="Q285" s="11">
        <f>2*'OddsRatio_working_3-way'!K285*'OddsRatio_working_3-way'!L285*'OddsRatio_working_3-way'!M285</f>
        <v>3.4170116196846935E-2</v>
      </c>
      <c r="R285" s="11">
        <f t="shared" si="64"/>
        <v>0</v>
      </c>
      <c r="S285" s="11">
        <f t="shared" si="65"/>
        <v>-0.99958985900630404</v>
      </c>
      <c r="T285" s="11">
        <f t="shared" si="66"/>
        <v>-0.17175083488080825</v>
      </c>
      <c r="U285" s="11">
        <f>'OddsRatio_working_3-way'!S285-'OddsRatio_working_3-way'!R285^2/3</f>
        <v>-0.99958985900630404</v>
      </c>
      <c r="V285" s="11">
        <f>'OddsRatio_working_3-way'!S285*'OddsRatio_working_3-way'!R285/3-2*'OddsRatio_working_3-way'!R285^3/27-'OddsRatio_working_3-way'!T285</f>
        <v>0.17175083488080825</v>
      </c>
      <c r="W285" s="11">
        <f>'OddsRatio_working_3-way'!V285^2+4*'OddsRatio_working_3-way'!U285^3/27</f>
        <v>-0.11846758873208967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0.19233170436406494</v>
      </c>
      <c r="Y285" s="11">
        <f>IF('OddsRatio_working_3-way'!W285&gt;=0,IF('OddsRatio_working_3-way'!V285+SQRT('OddsRatio_working_3-way'!W285)&gt;0,0,PI()),ACOS('OddsRatio_working_3-way'!V285/(2*'OddsRatio_working_3-way'!X285)))</f>
        <v>1.1079503838596028</v>
      </c>
      <c r="Z285" s="11">
        <f>'OddsRatio_working_3-way'!X285^(1/3)*COS('OddsRatio_working_3-way'!Y285/3)</f>
        <v>0.53831153131607501</v>
      </c>
      <c r="AA285" s="11">
        <f>'OddsRatio_working_3-way'!X285^(1/3)*COS(('OddsRatio_working_3-way'!Y285+2*PI())/3)</f>
        <v>-0.44960793713481079</v>
      </c>
      <c r="AB285" s="11">
        <f>'OddsRatio_working_3-way'!X285^(1/3)*COS(('OddsRatio_working_3-way'!Y285+4*PI())/3)</f>
        <v>-8.8703594181264153E-2</v>
      </c>
      <c r="AC285" s="11">
        <f>'OddsRatio_working_3-way'!X285^(1/3)*SIN('OddsRatio_working_3-way'!Y285/3)</f>
        <v>0.20836821955593518</v>
      </c>
      <c r="AD285" s="11">
        <f>'OddsRatio_working_3-way'!X285^(1/3)*SIN(('OddsRatio_working_3-way'!Y285+2*PI())/3)</f>
        <v>0.36200735149185587</v>
      </c>
      <c r="AE285" s="11">
        <f>'OddsRatio_working_3-way'!X285^(1/3)*SIN(('OddsRatio_working_3-way'!Y285+4*PI())/3)</f>
        <v>-0.57037557104779091</v>
      </c>
      <c r="AF285" s="11">
        <f>-'OddsRatio_working_3-way'!U285/(3*'OddsRatio_working_3-way'!X285^(1/3))*COS(('OddsRatio_working_3-way'!Y285)/3)</f>
        <v>0.53831153131607501</v>
      </c>
      <c r="AG285" s="11">
        <f>-'OddsRatio_working_3-way'!U285/(3*'OddsRatio_working_3-way'!X285^(1/3))*COS(('OddsRatio_working_3-way'!Y285+2*PI())/3)</f>
        <v>-0.44960793713481079</v>
      </c>
      <c r="AH285" s="11">
        <f>-'OddsRatio_working_3-way'!U285/(3*'OddsRatio_working_3-way'!X285^(1/3))*COS(('OddsRatio_working_3-way'!Y285+4*PI())/3)</f>
        <v>-8.8703594181264153E-2</v>
      </c>
      <c r="AI285" s="11">
        <f>'OddsRatio_working_3-way'!U285/(3*'OddsRatio_working_3-way'!X285^(1/3))*SIN(('OddsRatio_working_3-way'!Y285)/3)</f>
        <v>-0.20836821955593518</v>
      </c>
      <c r="AJ285" s="11">
        <f>'OddsRatio_working_3-way'!U285/(3*'OddsRatio_working_3-way'!X285^(1/3))*SIN(('OddsRatio_working_3-way'!Y285+2*PI())/3)</f>
        <v>-0.36200735149185587</v>
      </c>
      <c r="AK285" s="11">
        <f>'OddsRatio_working_3-way'!U285/(3*'OddsRatio_working_3-way'!X285^(1/3))*SIN(('OddsRatio_working_3-way'!Y285+4*PI())/3)</f>
        <v>0.57037557104779091</v>
      </c>
      <c r="AL285" s="11">
        <f>'OddsRatio_working_3-way'!Z285+'OddsRatio_working_3-way'!AF285</f>
        <v>1.07662306263215</v>
      </c>
      <c r="AM285" s="11">
        <f>'OddsRatio_working_3-way'!AA285+'OddsRatio_working_3-way'!AG285</f>
        <v>-0.89921587426962157</v>
      </c>
      <c r="AN285" s="11">
        <f>'OddsRatio_working_3-way'!AB285+'OddsRatio_working_3-way'!AH285</f>
        <v>-0.17740718836252831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1.07662306263215</v>
      </c>
      <c r="AS285" s="11">
        <f>IF(('OddsRatio_working_3-way'!X285=0),IF(Q285&gt;0,-Q285^(1/3),(-Q285)^(1/3)),'OddsRatio_working_3-way'!AM285-'OddsRatio_working_3-way'!R285/3)</f>
        <v>-0.89921587426962157</v>
      </c>
      <c r="AT285" s="11">
        <f>IF(('OddsRatio_working_3-way'!X285=0),IF(Q285&gt;0,-Q285^(1/3),(-Q285)^(1/3)),'OddsRatio_working_3-way'!AN285-'OddsRatio_working_3-way'!R285/3)</f>
        <v>-0.17740718836252831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2.5499999999999998</v>
      </c>
      <c r="B286" s="4">
        <f>IF('True_Odds_Calculator_3-way'!B287="","",'True_Odds_Calculator_3-way'!B287)</f>
        <v>2.89</v>
      </c>
      <c r="C286" s="4">
        <f>IF('True_Odds_Calculator_3-way'!C287="","",'True_Odds_Calculator_3-way'!C287)</f>
        <v>3.32</v>
      </c>
      <c r="D286" s="9">
        <f t="shared" si="54"/>
        <v>0.37821665812848243</v>
      </c>
      <c r="E286" s="9">
        <f t="shared" si="55"/>
        <v>0.33282259069862707</v>
      </c>
      <c r="F286" s="9">
        <f t="shared" si="56"/>
        <v>0.28896075117289044</v>
      </c>
      <c r="G286" s="9">
        <f t="shared" si="57"/>
        <v>1.0606368982474628</v>
      </c>
      <c r="H286" s="9">
        <f t="shared" si="58"/>
        <v>2.6439871922835669</v>
      </c>
      <c r="I286" s="9">
        <f t="shared" si="59"/>
        <v>3.0046037376877046</v>
      </c>
      <c r="J286" s="9">
        <f t="shared" si="60"/>
        <v>3.4606776039341134</v>
      </c>
      <c r="K286" s="11">
        <f t="shared" si="61"/>
        <v>0.39215686274509809</v>
      </c>
      <c r="L286" s="11">
        <f t="shared" si="62"/>
        <v>0.34602076124567471</v>
      </c>
      <c r="M286" s="11">
        <f t="shared" si="63"/>
        <v>0.30120481927710846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-0.27778281863460341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0.2354216377008134</v>
      </c>
      <c r="Q286" s="11">
        <f>2*'OddsRatio_working_3-way'!K286*'OddsRatio_working_3-way'!L286*'OddsRatio_working_3-way'!M286</f>
        <v>8.1743624201671333E-2</v>
      </c>
      <c r="R286" s="11">
        <f t="shared" si="64"/>
        <v>0</v>
      </c>
      <c r="S286" s="11">
        <f t="shared" si="65"/>
        <v>-0.84750251602309479</v>
      </c>
      <c r="T286" s="11">
        <f t="shared" si="66"/>
        <v>-0.29427170695246352</v>
      </c>
      <c r="U286" s="11">
        <f>'OddsRatio_working_3-way'!S286-'OddsRatio_working_3-way'!R286^2/3</f>
        <v>-0.84750251602309479</v>
      </c>
      <c r="V286" s="11">
        <f>'OddsRatio_working_3-way'!S286*'OddsRatio_working_3-way'!R286/3-2*'OddsRatio_working_3-way'!R286^3/27-'OddsRatio_working_3-way'!T286</f>
        <v>0.29427170695246352</v>
      </c>
      <c r="W286" s="11">
        <f>'OddsRatio_working_3-way'!V286^2+4*'OddsRatio_working_3-way'!U286^3/27</f>
        <v>-3.5860281671403066E-3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0.15015147824768232</v>
      </c>
      <c r="Y286" s="11">
        <f>IF('OddsRatio_working_3-way'!W286&gt;=0,IF('OddsRatio_working_3-way'!V286+SQRT('OddsRatio_working_3-way'!W286)&gt;0,0,PI()),ACOS('OddsRatio_working_3-way'!V286/(2*'OddsRatio_working_3-way'!X286)))</f>
        <v>0.20075593532489178</v>
      </c>
      <c r="Z286" s="11">
        <f>'OddsRatio_working_3-way'!X286^(1/3)*COS('OddsRatio_working_3-way'!Y286/3)</f>
        <v>0.53031844912373138</v>
      </c>
      <c r="AA286" s="11">
        <f>'OddsRatio_working_3-way'!X286^(1/3)*COS(('OddsRatio_working_3-way'!Y286+2*PI())/3)</f>
        <v>-0.29593885898178596</v>
      </c>
      <c r="AB286" s="11">
        <f>'OddsRatio_working_3-way'!X286^(1/3)*COS(('OddsRatio_working_3-way'!Y286+4*PI())/3)</f>
        <v>-0.23437959014194551</v>
      </c>
      <c r="AC286" s="11">
        <f>'OddsRatio_working_3-way'!X286^(1/3)*SIN('OddsRatio_working_3-way'!Y286/3)</f>
        <v>3.5541260435798368E-2</v>
      </c>
      <c r="AD286" s="11">
        <f>'OddsRatio_working_3-way'!X286^(1/3)*SIN(('OddsRatio_working_3-way'!Y286+2*PI())/3)</f>
        <v>0.44149861881881747</v>
      </c>
      <c r="AE286" s="11">
        <f>'OddsRatio_working_3-way'!X286^(1/3)*SIN(('OddsRatio_working_3-way'!Y286+4*PI())/3)</f>
        <v>-0.47703987925461594</v>
      </c>
      <c r="AF286" s="11">
        <f>-'OddsRatio_working_3-way'!U286/(3*'OddsRatio_working_3-way'!X286^(1/3))*COS(('OddsRatio_working_3-way'!Y286)/3)</f>
        <v>0.53031844912373149</v>
      </c>
      <c r="AG286" s="11">
        <f>-'OddsRatio_working_3-way'!U286/(3*'OddsRatio_working_3-way'!X286^(1/3))*COS(('OddsRatio_working_3-way'!Y286+2*PI())/3)</f>
        <v>-0.29593885898178601</v>
      </c>
      <c r="AH286" s="11">
        <f>-'OddsRatio_working_3-way'!U286/(3*'OddsRatio_working_3-way'!X286^(1/3))*COS(('OddsRatio_working_3-way'!Y286+4*PI())/3)</f>
        <v>-0.23437959014194557</v>
      </c>
      <c r="AI286" s="11">
        <f>'OddsRatio_working_3-way'!U286/(3*'OddsRatio_working_3-way'!X286^(1/3))*SIN(('OddsRatio_working_3-way'!Y286)/3)</f>
        <v>-3.5541260435798375E-2</v>
      </c>
      <c r="AJ286" s="11">
        <f>'OddsRatio_working_3-way'!U286/(3*'OddsRatio_working_3-way'!X286^(1/3))*SIN(('OddsRatio_working_3-way'!Y286+2*PI())/3)</f>
        <v>-0.44149861881881758</v>
      </c>
      <c r="AK286" s="11">
        <f>'OddsRatio_working_3-way'!U286/(3*'OddsRatio_working_3-way'!X286^(1/3))*SIN(('OddsRatio_working_3-way'!Y286+4*PI())/3)</f>
        <v>0.47703987925461605</v>
      </c>
      <c r="AL286" s="11">
        <f>'OddsRatio_working_3-way'!Z286+'OddsRatio_working_3-way'!AF286</f>
        <v>1.0606368982474628</v>
      </c>
      <c r="AM286" s="11">
        <f>'OddsRatio_working_3-way'!AA286+'OddsRatio_working_3-way'!AG286</f>
        <v>-0.59187771796357191</v>
      </c>
      <c r="AN286" s="11">
        <f>'OddsRatio_working_3-way'!AB286+'OddsRatio_working_3-way'!AH286</f>
        <v>-0.46875918028389107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1.0606368982474628</v>
      </c>
      <c r="AS286" s="11">
        <f>IF(('OddsRatio_working_3-way'!X286=0),IF(Q286&gt;0,-Q286^(1/3),(-Q286)^(1/3)),'OddsRatio_working_3-way'!AM286-'OddsRatio_working_3-way'!R286/3)</f>
        <v>-0.59187771796357191</v>
      </c>
      <c r="AT286" s="11">
        <f>IF(('OddsRatio_working_3-way'!X286=0),IF(Q286&gt;0,-Q286^(1/3),(-Q286)^(1/3)),'OddsRatio_working_3-way'!AN286-'OddsRatio_working_3-way'!R286/3)</f>
        <v>-0.46875918028389107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2.5299999999999998</v>
      </c>
      <c r="B287" s="4">
        <f>IF('True_Odds_Calculator_3-way'!B288="","",'True_Odds_Calculator_3-way'!B288)</f>
        <v>2.85</v>
      </c>
      <c r="C287" s="4">
        <f>IF('True_Odds_Calculator_3-way'!C288="","",'True_Odds_Calculator_3-way'!C288)</f>
        <v>3.41</v>
      </c>
      <c r="D287" s="9">
        <f t="shared" si="54"/>
        <v>0.38125095668698356</v>
      </c>
      <c r="E287" s="9">
        <f t="shared" si="55"/>
        <v>0.33756601103789785</v>
      </c>
      <c r="F287" s="9">
        <f t="shared" si="56"/>
        <v>0.28118303227511876</v>
      </c>
      <c r="G287" s="9">
        <f t="shared" si="57"/>
        <v>1.0607478678468047</v>
      </c>
      <c r="H287" s="9">
        <f t="shared" si="58"/>
        <v>2.6229442378056107</v>
      </c>
      <c r="I287" s="9">
        <f t="shared" si="59"/>
        <v>2.9623835555165892</v>
      </c>
      <c r="J287" s="9">
        <f t="shared" si="60"/>
        <v>3.5564023615108007</v>
      </c>
      <c r="K287" s="11">
        <f t="shared" si="61"/>
        <v>0.39525691699604748</v>
      </c>
      <c r="L287" s="11">
        <f t="shared" si="62"/>
        <v>0.35087719298245612</v>
      </c>
      <c r="M287" s="11">
        <f t="shared" si="63"/>
        <v>0.29325513196480935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-0.27743448429007811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0.23548258984484383</v>
      </c>
      <c r="Q287" s="11">
        <f>2*'OddsRatio_working_3-way'!K287*'OddsRatio_working_3-way'!L287*'OddsRatio_working_3-way'!M287</f>
        <v>8.1341136388547078E-2</v>
      </c>
      <c r="R287" s="11">
        <f t="shared" si="64"/>
        <v>0</v>
      </c>
      <c r="S287" s="11">
        <f t="shared" si="65"/>
        <v>-0.84878630155662083</v>
      </c>
      <c r="T287" s="11">
        <f t="shared" si="66"/>
        <v>-0.29319043231662201</v>
      </c>
      <c r="U287" s="11">
        <f>'OddsRatio_working_3-way'!S287-'OddsRatio_working_3-way'!R287^2/3</f>
        <v>-0.84878630155662083</v>
      </c>
      <c r="V287" s="11">
        <f>'OddsRatio_working_3-way'!S287*'OddsRatio_working_3-way'!R287/3-2*'OddsRatio_working_3-way'!R287^3/27-'OddsRatio_working_3-way'!T287</f>
        <v>0.29319043231662201</v>
      </c>
      <c r="W287" s="11">
        <f>'OddsRatio_working_3-way'!V287^2+4*'OddsRatio_working_3-way'!U287^3/27</f>
        <v>-4.6316760497100012E-3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0.15049277860724555</v>
      </c>
      <c r="Y287" s="11">
        <f>IF('OddsRatio_working_3-way'!W287&gt;=0,IF('OddsRatio_working_3-way'!V287+SQRT('OddsRatio_working_3-way'!W287)&gt;0,0,PI()),ACOS('OddsRatio_working_3-way'!V287/(2*'OddsRatio_working_3-way'!X287)))</f>
        <v>0.22808435415708073</v>
      </c>
      <c r="Z287" s="11">
        <f>'OddsRatio_working_3-way'!X287^(1/3)*COS('OddsRatio_working_3-way'!Y287/3)</f>
        <v>0.53037393392340249</v>
      </c>
      <c r="AA287" s="11">
        <f>'OddsRatio_working_3-way'!X287^(1/3)*COS(('OddsRatio_working_3-way'!Y287+2*PI())/3)</f>
        <v>-0.30017543720714046</v>
      </c>
      <c r="AB287" s="11">
        <f>'OddsRatio_working_3-way'!X287^(1/3)*COS(('OddsRatio_working_3-way'!Y287+4*PI())/3)</f>
        <v>-0.23019849671626189</v>
      </c>
      <c r="AC287" s="11">
        <f>'OddsRatio_working_3-way'!X287^(1/3)*SIN('OddsRatio_working_3-way'!Y287/3)</f>
        <v>4.0401205429475201E-2</v>
      </c>
      <c r="AD287" s="11">
        <f>'OddsRatio_working_3-way'!X287^(1/3)*SIN(('OddsRatio_working_3-way'!Y287+2*PI())/3)</f>
        <v>0.43911669756801824</v>
      </c>
      <c r="AE287" s="11">
        <f>'OddsRatio_working_3-way'!X287^(1/3)*SIN(('OddsRatio_working_3-way'!Y287+4*PI())/3)</f>
        <v>-0.47951790299749342</v>
      </c>
      <c r="AF287" s="11">
        <f>-'OddsRatio_working_3-way'!U287/(3*'OddsRatio_working_3-way'!X287^(1/3))*COS(('OddsRatio_working_3-way'!Y287)/3)</f>
        <v>0.53037393392340237</v>
      </c>
      <c r="AG287" s="11">
        <f>-'OddsRatio_working_3-way'!U287/(3*'OddsRatio_working_3-way'!X287^(1/3))*COS(('OddsRatio_working_3-way'!Y287+2*PI())/3)</f>
        <v>-0.30017543720714041</v>
      </c>
      <c r="AH287" s="11">
        <f>-'OddsRatio_working_3-way'!U287/(3*'OddsRatio_working_3-way'!X287^(1/3))*COS(('OddsRatio_working_3-way'!Y287+4*PI())/3)</f>
        <v>-0.23019849671626186</v>
      </c>
      <c r="AI287" s="11">
        <f>'OddsRatio_working_3-way'!U287/(3*'OddsRatio_working_3-way'!X287^(1/3))*SIN(('OddsRatio_working_3-way'!Y287)/3)</f>
        <v>-4.0401205429475194E-2</v>
      </c>
      <c r="AJ287" s="11">
        <f>'OddsRatio_working_3-way'!U287/(3*'OddsRatio_working_3-way'!X287^(1/3))*SIN(('OddsRatio_working_3-way'!Y287+2*PI())/3)</f>
        <v>-0.43911669756801819</v>
      </c>
      <c r="AK287" s="11">
        <f>'OddsRatio_working_3-way'!U287/(3*'OddsRatio_working_3-way'!X287^(1/3))*SIN(('OddsRatio_working_3-way'!Y287+4*PI())/3)</f>
        <v>0.47951790299749331</v>
      </c>
      <c r="AL287" s="11">
        <f>'OddsRatio_working_3-way'!Z287+'OddsRatio_working_3-way'!AF287</f>
        <v>1.0607478678468047</v>
      </c>
      <c r="AM287" s="11">
        <f>'OddsRatio_working_3-way'!AA287+'OddsRatio_working_3-way'!AG287</f>
        <v>-0.60035087441428092</v>
      </c>
      <c r="AN287" s="11">
        <f>'OddsRatio_working_3-way'!AB287+'OddsRatio_working_3-way'!AH287</f>
        <v>-0.46039699343252372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1.0607478678468047</v>
      </c>
      <c r="AS287" s="11">
        <f>IF(('OddsRatio_working_3-way'!X287=0),IF(Q287&gt;0,-Q287^(1/3),(-Q287)^(1/3)),'OddsRatio_working_3-way'!AM287-'OddsRatio_working_3-way'!R287/3)</f>
        <v>-0.60035087441428092</v>
      </c>
      <c r="AT287" s="11">
        <f>IF(('OddsRatio_working_3-way'!X287=0),IF(Q287&gt;0,-Q287^(1/3),(-Q287)^(1/3)),'OddsRatio_working_3-way'!AN287-'OddsRatio_working_3-way'!R287/3)</f>
        <v>-0.46039699343252372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4.33</v>
      </c>
      <c r="B288" s="4">
        <f>IF('True_Odds_Calculator_3-way'!B289="","",'True_Odds_Calculator_3-way'!B289)</f>
        <v>3.15</v>
      </c>
      <c r="C288" s="4">
        <f>IF('True_Odds_Calculator_3-way'!C289="","",'True_Odds_Calculator_3-way'!C289)</f>
        <v>2.04</v>
      </c>
      <c r="D288" s="9">
        <f t="shared" si="54"/>
        <v>0.22038609353860439</v>
      </c>
      <c r="E288" s="9">
        <f t="shared" si="55"/>
        <v>0.30450986044234485</v>
      </c>
      <c r="F288" s="9">
        <f t="shared" si="56"/>
        <v>0.47510404601905082</v>
      </c>
      <c r="G288" s="9">
        <f t="shared" si="57"/>
        <v>1.0623097241280219</v>
      </c>
      <c r="H288" s="9">
        <f t="shared" si="58"/>
        <v>4.5374913813463138</v>
      </c>
      <c r="I288" s="9">
        <f t="shared" si="59"/>
        <v>3.2839659068752471</v>
      </c>
      <c r="J288" s="9">
        <f t="shared" si="60"/>
        <v>2.1048021130931431</v>
      </c>
      <c r="K288" s="11">
        <f t="shared" si="61"/>
        <v>0.23094688221709006</v>
      </c>
      <c r="L288" s="11">
        <f t="shared" si="62"/>
        <v>0.31746031746031744</v>
      </c>
      <c r="M288" s="11">
        <f t="shared" si="63"/>
        <v>0.49019607843137253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-0.26760080475608261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0.23432519017358033</v>
      </c>
      <c r="Q288" s="11">
        <f>2*'OddsRatio_working_3-way'!K288*'OddsRatio_working_3-way'!L288*'OddsRatio_working_3-way'!M288</f>
        <v>7.1878892691282309E-2</v>
      </c>
      <c r="R288" s="11">
        <f t="shared" si="64"/>
        <v>0</v>
      </c>
      <c r="S288" s="11">
        <f t="shared" si="65"/>
        <v>-0.87565203844273598</v>
      </c>
      <c r="T288" s="11">
        <f t="shared" si="66"/>
        <v>-0.26860491976771039</v>
      </c>
      <c r="U288" s="11">
        <f>'OddsRatio_working_3-way'!S288-'OddsRatio_working_3-way'!R288^2/3</f>
        <v>-0.87565203844273598</v>
      </c>
      <c r="V288" s="11">
        <f>'OddsRatio_working_3-way'!S288*'OddsRatio_working_3-way'!R288/3-2*'OddsRatio_working_3-way'!R288^3/27-'OddsRatio_working_3-way'!T288</f>
        <v>0.26860491976771039</v>
      </c>
      <c r="W288" s="11">
        <f>'OddsRatio_working_3-way'!V288^2+4*'OddsRatio_working_3-way'!U288^3/27</f>
        <v>-2.7321121832873635E-2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0.15769410638661466</v>
      </c>
      <c r="Y288" s="11">
        <f>IF('OddsRatio_working_3-way'!W288&gt;=0,IF('OddsRatio_working_3-way'!V288+SQRT('OddsRatio_working_3-way'!W288)&gt;0,0,PI()),ACOS('OddsRatio_working_3-way'!V288/(2*'OddsRatio_working_3-way'!X288)))</f>
        <v>0.55164333428192092</v>
      </c>
      <c r="Z288" s="11">
        <f>'OddsRatio_working_3-way'!X288^(1/3)*COS('OddsRatio_working_3-way'!Y288/3)</f>
        <v>0.53115486206401108</v>
      </c>
      <c r="AA288" s="11">
        <f>'OddsRatio_working_3-way'!X288^(1/3)*COS(('OddsRatio_working_3-way'!Y288+2*PI())/3)</f>
        <v>-0.35112796574690386</v>
      </c>
      <c r="AB288" s="11">
        <f>'OddsRatio_working_3-way'!X288^(1/3)*COS(('OddsRatio_working_3-way'!Y288+4*PI())/3)</f>
        <v>-0.18002689631710694</v>
      </c>
      <c r="AC288" s="11">
        <f>'OddsRatio_working_3-way'!X288^(1/3)*SIN('OddsRatio_working_3-way'!Y288/3)</f>
        <v>9.8785248493926073E-2</v>
      </c>
      <c r="AD288" s="11">
        <f>'OddsRatio_working_3-way'!X288^(1/3)*SIN(('OddsRatio_working_3-way'!Y288+2*PI())/3)</f>
        <v>0.41060097964409009</v>
      </c>
      <c r="AE288" s="11">
        <f>'OddsRatio_working_3-way'!X288^(1/3)*SIN(('OddsRatio_working_3-way'!Y288+4*PI())/3)</f>
        <v>-0.50938622813801615</v>
      </c>
      <c r="AF288" s="11">
        <f>-'OddsRatio_working_3-way'!U288/(3*'OddsRatio_working_3-way'!X288^(1/3))*COS(('OddsRatio_working_3-way'!Y288)/3)</f>
        <v>0.53115486206401097</v>
      </c>
      <c r="AG288" s="11">
        <f>-'OddsRatio_working_3-way'!U288/(3*'OddsRatio_working_3-way'!X288^(1/3))*COS(('OddsRatio_working_3-way'!Y288+2*PI())/3)</f>
        <v>-0.35112796574690375</v>
      </c>
      <c r="AH288" s="11">
        <f>-'OddsRatio_working_3-way'!U288/(3*'OddsRatio_working_3-way'!X288^(1/3))*COS(('OddsRatio_working_3-way'!Y288+4*PI())/3)</f>
        <v>-0.18002689631710692</v>
      </c>
      <c r="AI288" s="11">
        <f>'OddsRatio_working_3-way'!U288/(3*'OddsRatio_working_3-way'!X288^(1/3))*SIN(('OddsRatio_working_3-way'!Y288)/3)</f>
        <v>-9.8785248493926045E-2</v>
      </c>
      <c r="AJ288" s="11">
        <f>'OddsRatio_working_3-way'!U288/(3*'OddsRatio_working_3-way'!X288^(1/3))*SIN(('OddsRatio_working_3-way'!Y288+2*PI())/3)</f>
        <v>-0.41060097964409004</v>
      </c>
      <c r="AK288" s="11">
        <f>'OddsRatio_working_3-way'!U288/(3*'OddsRatio_working_3-way'!X288^(1/3))*SIN(('OddsRatio_working_3-way'!Y288+4*PI())/3)</f>
        <v>0.50938622813801604</v>
      </c>
      <c r="AL288" s="11">
        <f>'OddsRatio_working_3-way'!Z288+'OddsRatio_working_3-way'!AF288</f>
        <v>1.0623097241280219</v>
      </c>
      <c r="AM288" s="11">
        <f>'OddsRatio_working_3-way'!AA288+'OddsRatio_working_3-way'!AG288</f>
        <v>-0.70225593149380761</v>
      </c>
      <c r="AN288" s="11">
        <f>'OddsRatio_working_3-way'!AB288+'OddsRatio_working_3-way'!AH288</f>
        <v>-0.36005379263421389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1.0623097241280219</v>
      </c>
      <c r="AS288" s="11">
        <f>IF(('OddsRatio_working_3-way'!X288=0),IF(Q288&gt;0,-Q288^(1/3),(-Q288)^(1/3)),'OddsRatio_working_3-way'!AM288-'OddsRatio_working_3-way'!R288/3)</f>
        <v>-0.70225593149380761</v>
      </c>
      <c r="AT288" s="11">
        <f>IF(('OddsRatio_working_3-way'!X288=0),IF(Q288&gt;0,-Q288^(1/3),(-Q288)^(1/3)),'OddsRatio_working_3-way'!AN288-'OddsRatio_working_3-way'!R288/3)</f>
        <v>-0.36005379263421389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1.68</v>
      </c>
      <c r="B289" s="4">
        <f>IF('True_Odds_Calculator_3-way'!B290="","",'True_Odds_Calculator_3-way'!B290)</f>
        <v>3.64</v>
      </c>
      <c r="C289" s="4">
        <f>IF('True_Odds_Calculator_3-way'!C290="","",'True_Odds_Calculator_3-way'!C290)</f>
        <v>5.92</v>
      </c>
      <c r="D289" s="9">
        <f t="shared" si="54"/>
        <v>0.5788712146428393</v>
      </c>
      <c r="E289" s="9">
        <f t="shared" si="55"/>
        <v>0.26147813111582818</v>
      </c>
      <c r="F289" s="9">
        <f t="shared" si="56"/>
        <v>0.15965065424133257</v>
      </c>
      <c r="G289" s="9">
        <f t="shared" si="57"/>
        <v>1.0698528819956123</v>
      </c>
      <c r="H289" s="9">
        <f t="shared" si="58"/>
        <v>1.7274999597570162</v>
      </c>
      <c r="I289" s="9">
        <f t="shared" si="59"/>
        <v>3.8244116084684165</v>
      </c>
      <c r="J289" s="9">
        <f t="shared" si="60"/>
        <v>6.2636761794184128</v>
      </c>
      <c r="K289" s="11">
        <f t="shared" si="61"/>
        <v>0.59523809523809523</v>
      </c>
      <c r="L289" s="11">
        <f t="shared" si="62"/>
        <v>0.27472527472527469</v>
      </c>
      <c r="M289" s="11">
        <f t="shared" si="63"/>
        <v>0.16891891891891891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-0.24397513683227967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0.22761183475469188</v>
      </c>
      <c r="Q289" s="11">
        <f>2*'OddsRatio_working_3-way'!K289*'OddsRatio_working_3-way'!L289*'OddsRatio_working_3-way'!M289</f>
        <v>5.5245590959876661E-2</v>
      </c>
      <c r="R289" s="11">
        <f t="shared" si="64"/>
        <v>0</v>
      </c>
      <c r="S289" s="11">
        <f t="shared" si="65"/>
        <v>-0.93293045229917537</v>
      </c>
      <c r="T289" s="11">
        <f t="shared" si="66"/>
        <v>-0.22643943016970272</v>
      </c>
      <c r="U289" s="11">
        <f>'OddsRatio_working_3-way'!S289-'OddsRatio_working_3-way'!R289^2/3</f>
        <v>-0.93293045229917537</v>
      </c>
      <c r="V289" s="11">
        <f>'OddsRatio_working_3-way'!S289*'OddsRatio_working_3-way'!R289/3-2*'OddsRatio_working_3-way'!R289^3/27-'OddsRatio_working_3-way'!T289</f>
        <v>0.22643943016970272</v>
      </c>
      <c r="W289" s="11">
        <f>'OddsRatio_working_3-way'!V289^2+4*'OddsRatio_working_3-way'!U289^3/27</f>
        <v>-6.9019203577378674E-2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0.17341714095855573</v>
      </c>
      <c r="Y289" s="11">
        <f>IF('OddsRatio_working_3-way'!W289&gt;=0,IF('OddsRatio_working_3-way'!V289+SQRT('OddsRatio_working_3-way'!W289)&gt;0,0,PI()),ACOS('OddsRatio_working_3-way'!V289/(2*'OddsRatio_working_3-way'!X289)))</f>
        <v>0.85942252395283369</v>
      </c>
      <c r="Z289" s="11">
        <f>'OddsRatio_working_3-way'!X289^(1/3)*COS('OddsRatio_working_3-way'!Y289/3)</f>
        <v>0.53492644099780617</v>
      </c>
      <c r="AA289" s="11">
        <f>'OddsRatio_working_3-way'!X289^(1/3)*COS(('OddsRatio_working_3-way'!Y289+2*PI())/3)</f>
        <v>-0.40392893090213688</v>
      </c>
      <c r="AB289" s="11">
        <f>'OddsRatio_working_3-way'!X289^(1/3)*COS(('OddsRatio_working_3-way'!Y289+4*PI())/3)</f>
        <v>-0.13099751009566954</v>
      </c>
      <c r="AC289" s="11">
        <f>'OddsRatio_working_3-way'!X289^(1/3)*SIN('OddsRatio_working_3-way'!Y289/3)</f>
        <v>0.15757702927292119</v>
      </c>
      <c r="AD289" s="11">
        <f>'OddsRatio_working_3-way'!X289^(1/3)*SIN(('OddsRatio_working_3-way'!Y289+2*PI())/3)</f>
        <v>0.38447137242363738</v>
      </c>
      <c r="AE289" s="11">
        <f>'OddsRatio_working_3-way'!X289^(1/3)*SIN(('OddsRatio_working_3-way'!Y289+4*PI())/3)</f>
        <v>-0.54204840169655844</v>
      </c>
      <c r="AF289" s="11">
        <f>-'OddsRatio_working_3-way'!U289/(3*'OddsRatio_working_3-way'!X289^(1/3))*COS(('OddsRatio_working_3-way'!Y289)/3)</f>
        <v>0.53492644099780617</v>
      </c>
      <c r="AG289" s="11">
        <f>-'OddsRatio_working_3-way'!U289/(3*'OddsRatio_working_3-way'!X289^(1/3))*COS(('OddsRatio_working_3-way'!Y289+2*PI())/3)</f>
        <v>-0.40392893090213683</v>
      </c>
      <c r="AH289" s="11">
        <f>-'OddsRatio_working_3-way'!U289/(3*'OddsRatio_working_3-way'!X289^(1/3))*COS(('OddsRatio_working_3-way'!Y289+4*PI())/3)</f>
        <v>-0.13099751009566951</v>
      </c>
      <c r="AI289" s="11">
        <f>'OddsRatio_working_3-way'!U289/(3*'OddsRatio_working_3-way'!X289^(1/3))*SIN(('OddsRatio_working_3-way'!Y289)/3)</f>
        <v>-0.15757702927292117</v>
      </c>
      <c r="AJ289" s="11">
        <f>'OddsRatio_working_3-way'!U289/(3*'OddsRatio_working_3-way'!X289^(1/3))*SIN(('OddsRatio_working_3-way'!Y289+2*PI())/3)</f>
        <v>-0.38447137242363733</v>
      </c>
      <c r="AK289" s="11">
        <f>'OddsRatio_working_3-way'!U289/(3*'OddsRatio_working_3-way'!X289^(1/3))*SIN(('OddsRatio_working_3-way'!Y289+4*PI())/3)</f>
        <v>0.54204840169655832</v>
      </c>
      <c r="AL289" s="11">
        <f>'OddsRatio_working_3-way'!Z289+'OddsRatio_working_3-way'!AF289</f>
        <v>1.0698528819956123</v>
      </c>
      <c r="AM289" s="11">
        <f>'OddsRatio_working_3-way'!AA289+'OddsRatio_working_3-way'!AG289</f>
        <v>-0.80785786180427377</v>
      </c>
      <c r="AN289" s="11">
        <f>'OddsRatio_working_3-way'!AB289+'OddsRatio_working_3-way'!AH289</f>
        <v>-0.26199502019133902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1.0698528819956123</v>
      </c>
      <c r="AS289" s="11">
        <f>IF(('OddsRatio_working_3-way'!X289=0),IF(Q289&gt;0,-Q289^(1/3),(-Q289)^(1/3)),'OddsRatio_working_3-way'!AM289-'OddsRatio_working_3-way'!R289/3)</f>
        <v>-0.80785786180427377</v>
      </c>
      <c r="AT289" s="11">
        <f>IF(('OddsRatio_working_3-way'!X289=0),IF(Q289&gt;0,-Q289^(1/3),(-Q289)^(1/3)),'OddsRatio_working_3-way'!AN289-'OddsRatio_working_3-way'!R289/3)</f>
        <v>-0.26199502019133902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1.88</v>
      </c>
      <c r="B290" s="4">
        <f>IF('True_Odds_Calculator_3-way'!B291="","",'True_Odds_Calculator_3-way'!B291)</f>
        <v>3.32</v>
      </c>
      <c r="C290" s="4">
        <f>IF('True_Odds_Calculator_3-way'!C291="","",'True_Odds_Calculator_3-way'!C291)</f>
        <v>4.8600000000000003</v>
      </c>
      <c r="D290" s="9">
        <f t="shared" si="54"/>
        <v>0.51621417048998086</v>
      </c>
      <c r="E290" s="9">
        <f t="shared" si="55"/>
        <v>0.28812229132768541</v>
      </c>
      <c r="F290" s="9">
        <f t="shared" si="56"/>
        <v>0.19566353818233401</v>
      </c>
      <c r="G290" s="9">
        <f t="shared" si="57"/>
        <v>1.0649777861025878</v>
      </c>
      <c r="H290" s="9">
        <f t="shared" si="58"/>
        <v>1.9371804517702771</v>
      </c>
      <c r="I290" s="9">
        <f t="shared" si="59"/>
        <v>3.4707484637580031</v>
      </c>
      <c r="J290" s="9">
        <f t="shared" si="60"/>
        <v>5.1108142543559891</v>
      </c>
      <c r="K290" s="11">
        <f t="shared" si="61"/>
        <v>0.53191489361702127</v>
      </c>
      <c r="L290" s="11">
        <f t="shared" si="62"/>
        <v>0.30120481927710846</v>
      </c>
      <c r="M290" s="11">
        <f t="shared" si="63"/>
        <v>0.20576131687242796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-0.25979199171258205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0.23274078715703372</v>
      </c>
      <c r="Q290" s="11">
        <f>2*'OddsRatio_working_3-way'!K290*'OddsRatio_working_3-way'!L290*'OddsRatio_working_3-way'!M290</f>
        <v>6.5932234322105862E-2</v>
      </c>
      <c r="R290" s="11">
        <f t="shared" si="64"/>
        <v>0</v>
      </c>
      <c r="S290" s="11">
        <f t="shared" si="65"/>
        <v>-0.89587360111748127</v>
      </c>
      <c r="T290" s="11">
        <f t="shared" si="66"/>
        <v>-0.25378855555736007</v>
      </c>
      <c r="U290" s="11">
        <f>'OddsRatio_working_3-way'!S290-'OddsRatio_working_3-way'!R290^2/3</f>
        <v>-0.89587360111748127</v>
      </c>
      <c r="V290" s="11">
        <f>'OddsRatio_working_3-way'!S290*'OddsRatio_working_3-way'!R290/3-2*'OddsRatio_working_3-way'!R290^3/27-'OddsRatio_working_3-way'!T290</f>
        <v>0.25378855555736007</v>
      </c>
      <c r="W290" s="11">
        <f>'OddsRatio_working_3-way'!V290^2+4*'OddsRatio_working_3-way'!U290^3/27</f>
        <v>-4.2112665928476928E-2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0.16318800266898312</v>
      </c>
      <c r="Y290" s="11">
        <f>IF('OddsRatio_working_3-way'!W290&gt;=0,IF('OddsRatio_working_3-way'!V290+SQRT('OddsRatio_working_3-way'!W290)&gt;0,0,PI()),ACOS('OddsRatio_working_3-way'!V290/(2*'OddsRatio_working_3-way'!X290)))</f>
        <v>0.67996356197036967</v>
      </c>
      <c r="Z290" s="11">
        <f>'OddsRatio_working_3-way'!X290^(1/3)*COS('OddsRatio_working_3-way'!Y290/3)</f>
        <v>0.53248889305129399</v>
      </c>
      <c r="AA290" s="11">
        <f>'OddsRatio_working_3-way'!X290^(1/3)*COS(('OddsRatio_working_3-way'!Y290+2*PI())/3)</f>
        <v>-0.37259332692467156</v>
      </c>
      <c r="AB290" s="11">
        <f>'OddsRatio_working_3-way'!X290^(1/3)*COS(('OddsRatio_working_3-way'!Y290+4*PI())/3)</f>
        <v>-0.15989556612662234</v>
      </c>
      <c r="AC290" s="11">
        <f>'OddsRatio_working_3-way'!X290^(1/3)*SIN('OddsRatio_working_3-way'!Y290/3)</f>
        <v>0.12280110945278433</v>
      </c>
      <c r="AD290" s="11">
        <f>'OddsRatio_working_3-way'!X290^(1/3)*SIN(('OddsRatio_working_3-way'!Y290+2*PI())/3)</f>
        <v>0.39974835388908353</v>
      </c>
      <c r="AE290" s="11">
        <f>'OddsRatio_working_3-way'!X290^(1/3)*SIN(('OddsRatio_working_3-way'!Y290+4*PI())/3)</f>
        <v>-0.5225494633418678</v>
      </c>
      <c r="AF290" s="11">
        <f>-'OddsRatio_working_3-way'!U290/(3*'OddsRatio_working_3-way'!X290^(1/3))*COS(('OddsRatio_working_3-way'!Y290)/3)</f>
        <v>0.53248889305129388</v>
      </c>
      <c r="AG290" s="11">
        <f>-'OddsRatio_working_3-way'!U290/(3*'OddsRatio_working_3-way'!X290^(1/3))*COS(('OddsRatio_working_3-way'!Y290+2*PI())/3)</f>
        <v>-0.37259332692467151</v>
      </c>
      <c r="AH290" s="11">
        <f>-'OddsRatio_working_3-way'!U290/(3*'OddsRatio_working_3-way'!X290^(1/3))*COS(('OddsRatio_working_3-way'!Y290+4*PI())/3)</f>
        <v>-0.15989556612662231</v>
      </c>
      <c r="AI290" s="11">
        <f>'OddsRatio_working_3-way'!U290/(3*'OddsRatio_working_3-way'!X290^(1/3))*SIN(('OddsRatio_working_3-way'!Y290)/3)</f>
        <v>-0.1228011094527843</v>
      </c>
      <c r="AJ290" s="11">
        <f>'OddsRatio_working_3-way'!U290/(3*'OddsRatio_working_3-way'!X290^(1/3))*SIN(('OddsRatio_working_3-way'!Y290+2*PI())/3)</f>
        <v>-0.39974835388908342</v>
      </c>
      <c r="AK290" s="11">
        <f>'OddsRatio_working_3-way'!U290/(3*'OddsRatio_working_3-way'!X290^(1/3))*SIN(('OddsRatio_working_3-way'!Y290+4*PI())/3)</f>
        <v>0.52254946334186769</v>
      </c>
      <c r="AL290" s="11">
        <f>'OddsRatio_working_3-way'!Z290+'OddsRatio_working_3-way'!AF290</f>
        <v>1.0649777861025878</v>
      </c>
      <c r="AM290" s="11">
        <f>'OddsRatio_working_3-way'!AA290+'OddsRatio_working_3-way'!AG290</f>
        <v>-0.74518665384934302</v>
      </c>
      <c r="AN290" s="11">
        <f>'OddsRatio_working_3-way'!AB290+'OddsRatio_working_3-way'!AH290</f>
        <v>-0.31979113225324463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1.0649777861025878</v>
      </c>
      <c r="AS290" s="11">
        <f>IF(('OddsRatio_working_3-way'!X290=0),IF(Q290&gt;0,-Q290^(1/3),(-Q290)^(1/3)),'OddsRatio_working_3-way'!AM290-'OddsRatio_working_3-way'!R290/3)</f>
        <v>-0.74518665384934302</v>
      </c>
      <c r="AT290" s="11">
        <f>IF(('OddsRatio_working_3-way'!X290=0),IF(Q290&gt;0,-Q290^(1/3),(-Q290)^(1/3)),'OddsRatio_working_3-way'!AN290-'OddsRatio_working_3-way'!R290/3)</f>
        <v>-0.31979113225324463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2.56</v>
      </c>
      <c r="B291" s="4">
        <f>IF('True_Odds_Calculator_3-way'!B292="","",'True_Odds_Calculator_3-way'!B292)</f>
        <v>2.87</v>
      </c>
      <c r="C291" s="4">
        <f>IF('True_Odds_Calculator_3-way'!C292="","",'True_Odds_Calculator_3-way'!C292)</f>
        <v>3.31</v>
      </c>
      <c r="D291" s="9">
        <f t="shared" si="54"/>
        <v>0.37608837258712019</v>
      </c>
      <c r="E291" s="9">
        <f t="shared" si="55"/>
        <v>0.3346034240491163</v>
      </c>
      <c r="F291" s="9">
        <f t="shared" si="56"/>
        <v>0.28930820336376345</v>
      </c>
      <c r="G291" s="9">
        <f t="shared" si="57"/>
        <v>1.0634291832913447</v>
      </c>
      <c r="H291" s="9">
        <f t="shared" si="58"/>
        <v>2.658949525934498</v>
      </c>
      <c r="I291" s="9">
        <f t="shared" si="59"/>
        <v>2.9886125727548154</v>
      </c>
      <c r="J291" s="9">
        <f t="shared" si="60"/>
        <v>3.4565214134030064</v>
      </c>
      <c r="K291" s="11">
        <f t="shared" si="61"/>
        <v>0.390625</v>
      </c>
      <c r="L291" s="11">
        <f t="shared" si="62"/>
        <v>0.34843205574912889</v>
      </c>
      <c r="M291" s="11">
        <f t="shared" si="63"/>
        <v>0.30211480362537763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-0.2770947700980031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0.23602719033232619</v>
      </c>
      <c r="Q291" s="11">
        <f>2*'OddsRatio_working_3-way'!K291*'OddsRatio_working_3-way'!L291*'OddsRatio_working_3-way'!M291</f>
        <v>8.2239439140183362E-2</v>
      </c>
      <c r="R291" s="11">
        <f t="shared" si="64"/>
        <v>0</v>
      </c>
      <c r="S291" s="11">
        <f t="shared" si="65"/>
        <v>-0.85179229564256265</v>
      </c>
      <c r="T291" s="11">
        <f t="shared" si="66"/>
        <v>-0.29679174064200797</v>
      </c>
      <c r="U291" s="11">
        <f>'OddsRatio_working_3-way'!S291-'OddsRatio_working_3-way'!R291^2/3</f>
        <v>-0.85179229564256265</v>
      </c>
      <c r="V291" s="11">
        <f>'OddsRatio_working_3-way'!S291*'OddsRatio_working_3-way'!R291/3-2*'OddsRatio_working_3-way'!R291^3/27-'OddsRatio_working_3-way'!T291</f>
        <v>0.29679174064200797</v>
      </c>
      <c r="W291" s="11">
        <f>'OddsRatio_working_3-way'!V291^2+4*'OddsRatio_working_3-way'!U291^3/27</f>
        <v>-3.4728846108422751E-3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0.15129294590640635</v>
      </c>
      <c r="Y291" s="11">
        <f>IF('OddsRatio_working_3-way'!W291&gt;=0,IF('OddsRatio_working_3-way'!V291+SQRT('OddsRatio_working_3-way'!W291)&gt;0,0,PI()),ACOS('OddsRatio_working_3-way'!V291/(2*'OddsRatio_working_3-way'!X291)))</f>
        <v>0.19601126640795363</v>
      </c>
      <c r="Z291" s="11">
        <f>'OddsRatio_working_3-way'!X291^(1/3)*COS('OddsRatio_working_3-way'!Y291/3)</f>
        <v>0.53171459164567236</v>
      </c>
      <c r="AA291" s="11">
        <f>'OddsRatio_working_3-way'!X291^(1/3)*COS(('OddsRatio_working_3-way'!Y291+2*PI())/3)</f>
        <v>-0.29598649567858432</v>
      </c>
      <c r="AB291" s="11">
        <f>'OddsRatio_working_3-way'!X291^(1/3)*COS(('OddsRatio_working_3-way'!Y291+4*PI())/3)</f>
        <v>-0.23572809596708791</v>
      </c>
      <c r="AC291" s="11">
        <f>'OddsRatio_working_3-way'!X291^(1/3)*SIN('OddsRatio_working_3-way'!Y291/3)</f>
        <v>3.479020329436848E-2</v>
      </c>
      <c r="AD291" s="11">
        <f>'OddsRatio_working_3-way'!X291^(1/3)*SIN(('OddsRatio_working_3-way'!Y291+2*PI())/3)</f>
        <v>0.44308324228083701</v>
      </c>
      <c r="AE291" s="11">
        <f>'OddsRatio_working_3-way'!X291^(1/3)*SIN(('OddsRatio_working_3-way'!Y291+4*PI())/3)</f>
        <v>-0.47787344557520556</v>
      </c>
      <c r="AF291" s="11">
        <f>-'OddsRatio_working_3-way'!U291/(3*'OddsRatio_working_3-way'!X291^(1/3))*COS(('OddsRatio_working_3-way'!Y291)/3)</f>
        <v>0.53171459164567236</v>
      </c>
      <c r="AG291" s="11">
        <f>-'OddsRatio_working_3-way'!U291/(3*'OddsRatio_working_3-way'!X291^(1/3))*COS(('OddsRatio_working_3-way'!Y291+2*PI())/3)</f>
        <v>-0.29598649567858432</v>
      </c>
      <c r="AH291" s="11">
        <f>-'OddsRatio_working_3-way'!U291/(3*'OddsRatio_working_3-way'!X291^(1/3))*COS(('OddsRatio_working_3-way'!Y291+4*PI())/3)</f>
        <v>-0.23572809596708791</v>
      </c>
      <c r="AI291" s="11">
        <f>'OddsRatio_working_3-way'!U291/(3*'OddsRatio_working_3-way'!X291^(1/3))*SIN(('OddsRatio_working_3-way'!Y291)/3)</f>
        <v>-3.479020329436848E-2</v>
      </c>
      <c r="AJ291" s="11">
        <f>'OddsRatio_working_3-way'!U291/(3*'OddsRatio_working_3-way'!X291^(1/3))*SIN(('OddsRatio_working_3-way'!Y291+2*PI())/3)</f>
        <v>-0.44308324228083701</v>
      </c>
      <c r="AK291" s="11">
        <f>'OddsRatio_working_3-way'!U291/(3*'OddsRatio_working_3-way'!X291^(1/3))*SIN(('OddsRatio_working_3-way'!Y291+4*PI())/3)</f>
        <v>0.47787344557520556</v>
      </c>
      <c r="AL291" s="11">
        <f>'OddsRatio_working_3-way'!Z291+'OddsRatio_working_3-way'!AF291</f>
        <v>1.0634291832913447</v>
      </c>
      <c r="AM291" s="11">
        <f>'OddsRatio_working_3-way'!AA291+'OddsRatio_working_3-way'!AG291</f>
        <v>-0.59197299135716863</v>
      </c>
      <c r="AN291" s="11">
        <f>'OddsRatio_working_3-way'!AB291+'OddsRatio_working_3-way'!AH291</f>
        <v>-0.47145619193417582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1.0634291832913447</v>
      </c>
      <c r="AS291" s="11">
        <f>IF(('OddsRatio_working_3-way'!X291=0),IF(Q291&gt;0,-Q291^(1/3),(-Q291)^(1/3)),'OddsRatio_working_3-way'!AM291-'OddsRatio_working_3-way'!R291/3)</f>
        <v>-0.59197299135716863</v>
      </c>
      <c r="AT291" s="11">
        <f>IF(('OddsRatio_working_3-way'!X291=0),IF(Q291&gt;0,-Q291^(1/3),(-Q291)^(1/3)),'OddsRatio_working_3-way'!AN291-'OddsRatio_working_3-way'!R291/3)</f>
        <v>-0.47145619193417582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2.29</v>
      </c>
      <c r="B292" s="4">
        <f>IF('True_Odds_Calculator_3-way'!B293="","",'True_Odds_Calculator_3-way'!B293)</f>
        <v>3.03</v>
      </c>
      <c r="C292" s="4">
        <f>IF('True_Odds_Calculator_3-way'!C293="","",'True_Odds_Calculator_3-way'!C293)</f>
        <v>3.67</v>
      </c>
      <c r="D292" s="9">
        <f t="shared" si="54"/>
        <v>0.42211820576117681</v>
      </c>
      <c r="E292" s="9">
        <f t="shared" si="55"/>
        <v>0.31702501940239314</v>
      </c>
      <c r="F292" s="9">
        <f t="shared" si="56"/>
        <v>0.26085677483642983</v>
      </c>
      <c r="G292" s="9">
        <f t="shared" si="57"/>
        <v>1.0612439288731372</v>
      </c>
      <c r="H292" s="9">
        <f t="shared" si="58"/>
        <v>2.369004668246347</v>
      </c>
      <c r="I292" s="9">
        <f t="shared" si="59"/>
        <v>3.1543251756124686</v>
      </c>
      <c r="J292" s="9">
        <f t="shared" si="60"/>
        <v>3.8335212900912761</v>
      </c>
      <c r="K292" s="11">
        <f t="shared" si="61"/>
        <v>0.4366812227074236</v>
      </c>
      <c r="L292" s="11">
        <f t="shared" si="62"/>
        <v>0.33003300330033003</v>
      </c>
      <c r="M292" s="11">
        <f t="shared" si="63"/>
        <v>0.27247956403269757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-0.27456984242978866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0.2352245505002174</v>
      </c>
      <c r="Q292" s="11">
        <f>2*'OddsRatio_working_3-way'!K292*'OddsRatio_working_3-way'!L292*'OddsRatio_working_3-way'!M292</f>
        <v>7.8539081970022503E-2</v>
      </c>
      <c r="R292" s="11">
        <f t="shared" si="64"/>
        <v>0</v>
      </c>
      <c r="S292" s="11">
        <f t="shared" si="65"/>
        <v>-0.85670206319314768</v>
      </c>
      <c r="T292" s="11">
        <f t="shared" si="66"/>
        <v>-0.28604409455530805</v>
      </c>
      <c r="U292" s="11">
        <f>'OddsRatio_working_3-way'!S292-'OddsRatio_working_3-way'!R292^2/3</f>
        <v>-0.85670206319314768</v>
      </c>
      <c r="V292" s="11">
        <f>'OddsRatio_working_3-way'!S292*'OddsRatio_working_3-way'!R292/3-2*'OddsRatio_working_3-way'!R292^3/27-'OddsRatio_working_3-way'!T292</f>
        <v>0.28604409455530805</v>
      </c>
      <c r="W292" s="11">
        <f>'OddsRatio_working_3-way'!V292^2+4*'OddsRatio_working_3-way'!U292^3/27</f>
        <v>-1.1329377899255907E-2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0.15260291767297729</v>
      </c>
      <c r="Y292" s="11">
        <f>IF('OddsRatio_working_3-way'!W292&gt;=0,IF('OddsRatio_working_3-way'!V292+SQRT('OddsRatio_working_3-way'!W292)&gt;0,0,PI()),ACOS('OddsRatio_working_3-way'!V292/(2*'OddsRatio_working_3-way'!X292)))</f>
        <v>0.35623359221729034</v>
      </c>
      <c r="Z292" s="11">
        <f>'OddsRatio_working_3-way'!X292^(1/3)*COS('OddsRatio_working_3-way'!Y292/3)</f>
        <v>0.53062196443656862</v>
      </c>
      <c r="AA292" s="11">
        <f>'OddsRatio_working_3-way'!X292^(1/3)*COS(('OddsRatio_working_3-way'!Y292+2*PI())/3)</f>
        <v>-0.32013583006480972</v>
      </c>
      <c r="AB292" s="11">
        <f>'OddsRatio_working_3-way'!X292^(1/3)*COS(('OddsRatio_working_3-way'!Y292+4*PI())/3)</f>
        <v>-0.21048613437175898</v>
      </c>
      <c r="AC292" s="11">
        <f>'OddsRatio_working_3-way'!X292^(1/3)*SIN('OddsRatio_working_3-way'!Y292/3)</f>
        <v>6.3306281324943661E-2</v>
      </c>
      <c r="AD292" s="11">
        <f>'OddsRatio_working_3-way'!X292^(1/3)*SIN(('OddsRatio_working_3-way'!Y292+2*PI())/3)</f>
        <v>0.42787896034559963</v>
      </c>
      <c r="AE292" s="11">
        <f>'OddsRatio_working_3-way'!X292^(1/3)*SIN(('OddsRatio_working_3-way'!Y292+4*PI())/3)</f>
        <v>-0.49118524167054306</v>
      </c>
      <c r="AF292" s="11">
        <f>-'OddsRatio_working_3-way'!U292/(3*'OddsRatio_working_3-way'!X292^(1/3))*COS(('OddsRatio_working_3-way'!Y292)/3)</f>
        <v>0.53062196443656851</v>
      </c>
      <c r="AG292" s="11">
        <f>-'OddsRatio_working_3-way'!U292/(3*'OddsRatio_working_3-way'!X292^(1/3))*COS(('OddsRatio_working_3-way'!Y292+2*PI())/3)</f>
        <v>-0.32013583006480961</v>
      </c>
      <c r="AH292" s="11">
        <f>-'OddsRatio_working_3-way'!U292/(3*'OddsRatio_working_3-way'!X292^(1/3))*COS(('OddsRatio_working_3-way'!Y292+4*PI())/3)</f>
        <v>-0.21048613437175892</v>
      </c>
      <c r="AI292" s="11">
        <f>'OddsRatio_working_3-way'!U292/(3*'OddsRatio_working_3-way'!X292^(1/3))*SIN(('OddsRatio_working_3-way'!Y292)/3)</f>
        <v>-6.3306281324943647E-2</v>
      </c>
      <c r="AJ292" s="11">
        <f>'OddsRatio_working_3-way'!U292/(3*'OddsRatio_working_3-way'!X292^(1/3))*SIN(('OddsRatio_working_3-way'!Y292+2*PI())/3)</f>
        <v>-0.42787896034559952</v>
      </c>
      <c r="AK292" s="11">
        <f>'OddsRatio_working_3-way'!U292/(3*'OddsRatio_working_3-way'!X292^(1/3))*SIN(('OddsRatio_working_3-way'!Y292+4*PI())/3)</f>
        <v>0.49118524167054295</v>
      </c>
      <c r="AL292" s="11">
        <f>'OddsRatio_working_3-way'!Z292+'OddsRatio_working_3-way'!AF292</f>
        <v>1.0612439288731372</v>
      </c>
      <c r="AM292" s="11">
        <f>'OddsRatio_working_3-way'!AA292+'OddsRatio_working_3-way'!AG292</f>
        <v>-0.64027166012961934</v>
      </c>
      <c r="AN292" s="11">
        <f>'OddsRatio_working_3-way'!AB292+'OddsRatio_working_3-way'!AH292</f>
        <v>-0.4209722687435179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1.0612439288731372</v>
      </c>
      <c r="AS292" s="11">
        <f>IF(('OddsRatio_working_3-way'!X292=0),IF(Q292&gt;0,-Q292^(1/3),(-Q292)^(1/3)),'OddsRatio_working_3-way'!AM292-'OddsRatio_working_3-way'!R292/3)</f>
        <v>-0.64027166012961934</v>
      </c>
      <c r="AT292" s="11">
        <f>IF(('OddsRatio_working_3-way'!X292=0),IF(Q292&gt;0,-Q292^(1/3),(-Q292)^(1/3)),'OddsRatio_working_3-way'!AN292-'OddsRatio_working_3-way'!R292/3)</f>
        <v>-0.4209722687435179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2.09</v>
      </c>
      <c r="B293" s="4">
        <f>IF('True_Odds_Calculator_3-way'!B294="","",'True_Odds_Calculator_3-way'!B294)</f>
        <v>3.05</v>
      </c>
      <c r="C293" s="4">
        <f>IF('True_Odds_Calculator_3-way'!C294="","",'True_Odds_Calculator_3-way'!C294)</f>
        <v>4.29</v>
      </c>
      <c r="D293" s="9">
        <f t="shared" si="54"/>
        <v>0.46318778949728612</v>
      </c>
      <c r="E293" s="9">
        <f t="shared" si="55"/>
        <v>0.31449710214425419</v>
      </c>
      <c r="F293" s="9">
        <f t="shared" si="56"/>
        <v>0.2223151083584595</v>
      </c>
      <c r="G293" s="9">
        <f t="shared" si="57"/>
        <v>1.0632583105240447</v>
      </c>
      <c r="H293" s="9">
        <f t="shared" si="58"/>
        <v>2.1589515584712085</v>
      </c>
      <c r="I293" s="9">
        <f t="shared" si="59"/>
        <v>3.1796795365742923</v>
      </c>
      <c r="J293" s="9">
        <f t="shared" si="60"/>
        <v>4.4981198416241073</v>
      </c>
      <c r="K293" s="11">
        <f t="shared" si="61"/>
        <v>0.47846889952153115</v>
      </c>
      <c r="L293" s="11">
        <f t="shared" si="62"/>
        <v>0.32786885245901642</v>
      </c>
      <c r="M293" s="11">
        <f t="shared" si="63"/>
        <v>0.23310023310023309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-0.26882697139187828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0.23512973548270436</v>
      </c>
      <c r="Q293" s="11">
        <f>2*'OddsRatio_working_3-way'!K293*'OddsRatio_working_3-way'!L293*'OddsRatio_working_3-way'!M293</f>
        <v>7.3135220989954702E-2</v>
      </c>
      <c r="R293" s="11">
        <f t="shared" si="64"/>
        <v>0</v>
      </c>
      <c r="S293" s="11">
        <f t="shared" si="65"/>
        <v>-0.87465083680144462</v>
      </c>
      <c r="T293" s="11">
        <f t="shared" si="66"/>
        <v>-0.27205313741880083</v>
      </c>
      <c r="U293" s="11">
        <f>'OddsRatio_working_3-way'!S293-'OddsRatio_working_3-way'!R293^2/3</f>
        <v>-0.87465083680144462</v>
      </c>
      <c r="V293" s="11">
        <f>'OddsRatio_working_3-way'!S293*'OddsRatio_working_3-way'!R293/3-2*'OddsRatio_working_3-way'!R293^3/27-'OddsRatio_working_3-way'!T293</f>
        <v>0.27205313741880083</v>
      </c>
      <c r="W293" s="11">
        <f>'OddsRatio_working_3-way'!V293^2+4*'OddsRatio_working_3-way'!U293^3/27</f>
        <v>-2.5116010533544897E-2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0.15742372765323356</v>
      </c>
      <c r="Y293" s="11">
        <f>IF('OddsRatio_working_3-way'!W293&gt;=0,IF('OddsRatio_working_3-way'!V293+SQRT('OddsRatio_working_3-way'!W293)&gt;0,0,PI()),ACOS('OddsRatio_working_3-way'!V293/(2*'OddsRatio_working_3-way'!X293)))</f>
        <v>0.52747815883174964</v>
      </c>
      <c r="Z293" s="11">
        <f>'OddsRatio_working_3-way'!X293^(1/3)*COS('OddsRatio_working_3-way'!Y293/3)</f>
        <v>0.53162915526202237</v>
      </c>
      <c r="AA293" s="11">
        <f>'OddsRatio_working_3-way'!X293^(1/3)*COS(('OddsRatio_working_3-way'!Y293+2*PI())/3)</f>
        <v>-0.34761029974960689</v>
      </c>
      <c r="AB293" s="11">
        <f>'OddsRatio_working_3-way'!X293^(1/3)*COS(('OddsRatio_working_3-way'!Y293+4*PI())/3)</f>
        <v>-0.18401885551241562</v>
      </c>
      <c r="AC293" s="11">
        <f>'OddsRatio_working_3-way'!X293^(1/3)*SIN('OddsRatio_working_3-way'!Y293/3)</f>
        <v>9.4449564367462172E-2</v>
      </c>
      <c r="AD293" s="11">
        <f>'OddsRatio_working_3-way'!X293^(1/3)*SIN(('OddsRatio_working_3-way'!Y293+2*PI())/3)</f>
        <v>0.41317957166564195</v>
      </c>
      <c r="AE293" s="11">
        <f>'OddsRatio_working_3-way'!X293^(1/3)*SIN(('OddsRatio_working_3-way'!Y293+4*PI())/3)</f>
        <v>-0.507629136033104</v>
      </c>
      <c r="AF293" s="11">
        <f>-'OddsRatio_working_3-way'!U293/(3*'OddsRatio_working_3-way'!X293^(1/3))*COS(('OddsRatio_working_3-way'!Y293)/3)</f>
        <v>0.53162915526202237</v>
      </c>
      <c r="AG293" s="11">
        <f>-'OddsRatio_working_3-way'!U293/(3*'OddsRatio_working_3-way'!X293^(1/3))*COS(('OddsRatio_working_3-way'!Y293+2*PI())/3)</f>
        <v>-0.34761029974960689</v>
      </c>
      <c r="AH293" s="11">
        <f>-'OddsRatio_working_3-way'!U293/(3*'OddsRatio_working_3-way'!X293^(1/3))*COS(('OddsRatio_working_3-way'!Y293+4*PI())/3)</f>
        <v>-0.18401885551241562</v>
      </c>
      <c r="AI293" s="11">
        <f>'OddsRatio_working_3-way'!U293/(3*'OddsRatio_working_3-way'!X293^(1/3))*SIN(('OddsRatio_working_3-way'!Y293)/3)</f>
        <v>-9.4449564367462172E-2</v>
      </c>
      <c r="AJ293" s="11">
        <f>'OddsRatio_working_3-way'!U293/(3*'OddsRatio_working_3-way'!X293^(1/3))*SIN(('OddsRatio_working_3-way'!Y293+2*PI())/3)</f>
        <v>-0.41317957166564195</v>
      </c>
      <c r="AK293" s="11">
        <f>'OddsRatio_working_3-way'!U293/(3*'OddsRatio_working_3-way'!X293^(1/3))*SIN(('OddsRatio_working_3-way'!Y293+4*PI())/3)</f>
        <v>0.507629136033104</v>
      </c>
      <c r="AL293" s="11">
        <f>'OddsRatio_working_3-way'!Z293+'OddsRatio_working_3-way'!AF293</f>
        <v>1.0632583105240447</v>
      </c>
      <c r="AM293" s="11">
        <f>'OddsRatio_working_3-way'!AA293+'OddsRatio_working_3-way'!AG293</f>
        <v>-0.69522059949921378</v>
      </c>
      <c r="AN293" s="11">
        <f>'OddsRatio_working_3-way'!AB293+'OddsRatio_working_3-way'!AH293</f>
        <v>-0.36803771102483124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1.0632583105240447</v>
      </c>
      <c r="AS293" s="11">
        <f>IF(('OddsRatio_working_3-way'!X293=0),IF(Q293&gt;0,-Q293^(1/3),(-Q293)^(1/3)),'OddsRatio_working_3-way'!AM293-'OddsRatio_working_3-way'!R293/3)</f>
        <v>-0.69522059949921378</v>
      </c>
      <c r="AT293" s="11">
        <f>IF(('OddsRatio_working_3-way'!X293=0),IF(Q293&gt;0,-Q293^(1/3),(-Q293)^(1/3)),'OddsRatio_working_3-way'!AN293-'OddsRatio_working_3-way'!R293/3)</f>
        <v>-0.36803771102483124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1.79</v>
      </c>
      <c r="B294" s="4">
        <f>IF('True_Odds_Calculator_3-way'!B295="","",'True_Odds_Calculator_3-way'!B295)</f>
        <v>3.35</v>
      </c>
      <c r="C294" s="4">
        <f>IF('True_Odds_Calculator_3-way'!C295="","",'True_Odds_Calculator_3-way'!C295)</f>
        <v>5.46</v>
      </c>
      <c r="D294" s="9">
        <f t="shared" si="54"/>
        <v>0.54204371056276213</v>
      </c>
      <c r="E294" s="9">
        <f t="shared" si="55"/>
        <v>0.28463917131263111</v>
      </c>
      <c r="F294" s="9">
        <f t="shared" si="56"/>
        <v>0.17331711812460696</v>
      </c>
      <c r="G294" s="9">
        <f t="shared" si="57"/>
        <v>1.0694552751380653</v>
      </c>
      <c r="H294" s="9">
        <f t="shared" si="58"/>
        <v>1.8448696673590719</v>
      </c>
      <c r="I294" s="9">
        <f t="shared" si="59"/>
        <v>3.5132198965744532</v>
      </c>
      <c r="J294" s="9">
        <f t="shared" si="60"/>
        <v>5.7697705271157718</v>
      </c>
      <c r="K294" s="11">
        <f t="shared" si="61"/>
        <v>0.55865921787709494</v>
      </c>
      <c r="L294" s="11">
        <f t="shared" si="62"/>
        <v>0.29850746268656714</v>
      </c>
      <c r="M294" s="11">
        <f t="shared" si="63"/>
        <v>0.18315018315018314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-0.25289446927068893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0.23212563861275609</v>
      </c>
      <c r="Q294" s="11">
        <f>2*'OddsRatio_working_3-way'!K294*'OddsRatio_working_3-way'!L294*'OddsRatio_working_3-way'!M294</f>
        <v>6.108569437177791E-2</v>
      </c>
      <c r="R294" s="11">
        <f t="shared" si="64"/>
        <v>0</v>
      </c>
      <c r="S294" s="11">
        <f t="shared" si="65"/>
        <v>-0.91787550468056045</v>
      </c>
      <c r="T294" s="11">
        <f t="shared" si="66"/>
        <v>-0.24154618544225273</v>
      </c>
      <c r="U294" s="11">
        <f>'OddsRatio_working_3-way'!S294-'OddsRatio_working_3-way'!R294^2/3</f>
        <v>-0.91787550468056045</v>
      </c>
      <c r="V294" s="11">
        <f>'OddsRatio_working_3-way'!S294*'OddsRatio_working_3-way'!R294/3-2*'OddsRatio_working_3-way'!R294^3/27-'OddsRatio_working_3-way'!T294</f>
        <v>0.24154618544225273</v>
      </c>
      <c r="W294" s="11">
        <f>'OddsRatio_working_3-way'!V294^2+4*'OddsRatio_working_3-way'!U294^3/27</f>
        <v>-5.6219281646713332E-2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0.16923640369939358</v>
      </c>
      <c r="Y294" s="11">
        <f>IF('OddsRatio_working_3-way'!W294&gt;=0,IF('OddsRatio_working_3-way'!V294+SQRT('OddsRatio_working_3-way'!W294)&gt;0,0,PI()),ACOS('OddsRatio_working_3-way'!V294/(2*'OddsRatio_working_3-way'!X294)))</f>
        <v>0.77612211282134669</v>
      </c>
      <c r="Z294" s="11">
        <f>'OddsRatio_working_3-way'!X294^(1/3)*COS('OddsRatio_working_3-way'!Y294/3)</f>
        <v>0.53472763756903274</v>
      </c>
      <c r="AA294" s="11">
        <f>'OddsRatio_working_3-way'!X294^(1/3)*COS(('OddsRatio_working_3-way'!Y294+2*PI())/3)</f>
        <v>-0.38991438542955897</v>
      </c>
      <c r="AB294" s="11">
        <f>'OddsRatio_working_3-way'!X294^(1/3)*COS(('OddsRatio_working_3-way'!Y294+4*PI())/3)</f>
        <v>-0.14481325213947391</v>
      </c>
      <c r="AC294" s="11">
        <f>'OddsRatio_working_3-way'!X294^(1/3)*SIN('OddsRatio_working_3-way'!Y294/3)</f>
        <v>0.14150920528371294</v>
      </c>
      <c r="AD294" s="11">
        <f>'OddsRatio_working_3-way'!X294^(1/3)*SIN(('OddsRatio_working_3-way'!Y294+2*PI())/3)</f>
        <v>0.39233311559856404</v>
      </c>
      <c r="AE294" s="11">
        <f>'OddsRatio_working_3-way'!X294^(1/3)*SIN(('OddsRatio_working_3-way'!Y294+4*PI())/3)</f>
        <v>-0.53384232088227701</v>
      </c>
      <c r="AF294" s="11">
        <f>-'OddsRatio_working_3-way'!U294/(3*'OddsRatio_working_3-way'!X294^(1/3))*COS(('OddsRatio_working_3-way'!Y294)/3)</f>
        <v>0.53472763756903263</v>
      </c>
      <c r="AG294" s="11">
        <f>-'OddsRatio_working_3-way'!U294/(3*'OddsRatio_working_3-way'!X294^(1/3))*COS(('OddsRatio_working_3-way'!Y294+2*PI())/3)</f>
        <v>-0.38991438542955886</v>
      </c>
      <c r="AH294" s="11">
        <f>-'OddsRatio_working_3-way'!U294/(3*'OddsRatio_working_3-way'!X294^(1/3))*COS(('OddsRatio_working_3-way'!Y294+4*PI())/3)</f>
        <v>-0.14481325213947388</v>
      </c>
      <c r="AI294" s="11">
        <f>'OddsRatio_working_3-way'!U294/(3*'OddsRatio_working_3-way'!X294^(1/3))*SIN(('OddsRatio_working_3-way'!Y294)/3)</f>
        <v>-0.14150920528371291</v>
      </c>
      <c r="AJ294" s="11">
        <f>'OddsRatio_working_3-way'!U294/(3*'OddsRatio_working_3-way'!X294^(1/3))*SIN(('OddsRatio_working_3-way'!Y294+2*PI())/3)</f>
        <v>-0.39233311559856399</v>
      </c>
      <c r="AK294" s="11">
        <f>'OddsRatio_working_3-way'!U294/(3*'OddsRatio_working_3-way'!X294^(1/3))*SIN(('OddsRatio_working_3-way'!Y294+4*PI())/3)</f>
        <v>0.5338423208822769</v>
      </c>
      <c r="AL294" s="11">
        <f>'OddsRatio_working_3-way'!Z294+'OddsRatio_working_3-way'!AF294</f>
        <v>1.0694552751380653</v>
      </c>
      <c r="AM294" s="11">
        <f>'OddsRatio_working_3-way'!AA294+'OddsRatio_working_3-way'!AG294</f>
        <v>-0.77982877085911784</v>
      </c>
      <c r="AN294" s="11">
        <f>'OddsRatio_working_3-way'!AB294+'OddsRatio_working_3-way'!AH294</f>
        <v>-0.28962650427894776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1.0694552751380653</v>
      </c>
      <c r="AS294" s="11">
        <f>IF(('OddsRatio_working_3-way'!X294=0),IF(Q294&gt;0,-Q294^(1/3),(-Q294)^(1/3)),'OddsRatio_working_3-way'!AM294-'OddsRatio_working_3-way'!R294/3)</f>
        <v>-0.77982877085911784</v>
      </c>
      <c r="AT294" s="11">
        <f>IF(('OddsRatio_working_3-way'!X294=0),IF(Q294&gt;0,-Q294^(1/3),(-Q294)^(1/3)),'OddsRatio_working_3-way'!AN294-'OddsRatio_working_3-way'!R294/3)</f>
        <v>-0.28962650427894776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3.16</v>
      </c>
      <c r="B295" s="4">
        <f>IF('True_Odds_Calculator_3-way'!B296="","",'True_Odds_Calculator_3-way'!B296)</f>
        <v>2.89</v>
      </c>
      <c r="C295" s="4">
        <f>IF('True_Odds_Calculator_3-way'!C296="","",'True_Odds_Calculator_3-way'!C296)</f>
        <v>2.65</v>
      </c>
      <c r="D295" s="9">
        <f t="shared" si="54"/>
        <v>0.30376153763455632</v>
      </c>
      <c r="E295" s="9">
        <f t="shared" si="55"/>
        <v>0.33271791371538617</v>
      </c>
      <c r="F295" s="9">
        <f t="shared" si="56"/>
        <v>0.36352054865005767</v>
      </c>
      <c r="G295" s="9">
        <f t="shared" si="57"/>
        <v>1.0611370484082452</v>
      </c>
      <c r="H295" s="9">
        <f t="shared" si="58"/>
        <v>3.2920560245618096</v>
      </c>
      <c r="I295" s="9">
        <f t="shared" si="59"/>
        <v>3.0055490214915834</v>
      </c>
      <c r="J295" s="9">
        <f t="shared" si="60"/>
        <v>2.7508761298736046</v>
      </c>
      <c r="K295" s="11">
        <f t="shared" si="61"/>
        <v>0.31645569620253161</v>
      </c>
      <c r="L295" s="11">
        <f t="shared" si="62"/>
        <v>0.34602076124567471</v>
      </c>
      <c r="M295" s="11">
        <f t="shared" si="63"/>
        <v>0.37735849056603776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-0.27833556328163556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0.23552882005019654</v>
      </c>
      <c r="Q295" s="11">
        <f>2*'OddsRatio_working_3-way'!K295*'OddsRatio_working_3-way'!L295*'OddsRatio_working_3-way'!M295</f>
        <v>8.2641691245682991E-2</v>
      </c>
      <c r="R295" s="11">
        <f t="shared" si="64"/>
        <v>0</v>
      </c>
      <c r="S295" s="11">
        <f t="shared" si="65"/>
        <v>-0.84620454990825322</v>
      </c>
      <c r="T295" s="11">
        <f t="shared" si="66"/>
        <v>-0.2969138771607906</v>
      </c>
      <c r="U295" s="11">
        <f>'OddsRatio_working_3-way'!S295-'OddsRatio_working_3-way'!R295^2/3</f>
        <v>-0.84620454990825322</v>
      </c>
      <c r="V295" s="11">
        <f>'OddsRatio_working_3-way'!S295*'OddsRatio_working_3-way'!R295/3-2*'OddsRatio_working_3-way'!R295^3/27-'OddsRatio_working_3-way'!T295</f>
        <v>0.2969138771607906</v>
      </c>
      <c r="W295" s="11">
        <f>'OddsRatio_working_3-way'!V295^2+4*'OddsRatio_working_3-way'!U295^3/27</f>
        <v>-1.6103037903206358E-3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0.14980667061330555</v>
      </c>
      <c r="Y295" s="11">
        <f>IF('OddsRatio_working_3-way'!W295&gt;=0,IF('OddsRatio_working_3-way'!V295+SQRT('OddsRatio_working_3-way'!W295)&gt;0,0,PI()),ACOS('OddsRatio_working_3-way'!V295/(2*'OddsRatio_working_3-way'!X295)))</f>
        <v>0.13433828996220698</v>
      </c>
      <c r="Z295" s="11">
        <f>'OddsRatio_working_3-way'!X295^(1/3)*COS('OddsRatio_working_3-way'!Y295/3)</f>
        <v>0.5305685242041227</v>
      </c>
      <c r="AA295" s="11">
        <f>'OddsRatio_working_3-way'!X295^(1/3)*COS(('OddsRatio_working_3-way'!Y295+2*PI())/3)</f>
        <v>-0.28587353892175132</v>
      </c>
      <c r="AB295" s="11">
        <f>'OddsRatio_working_3-way'!X295^(1/3)*COS(('OddsRatio_working_3-way'!Y295+4*PI())/3)</f>
        <v>-0.24469498528237146</v>
      </c>
      <c r="AC295" s="11">
        <f>'OddsRatio_working_3-way'!X295^(1/3)*SIN('OddsRatio_working_3-way'!Y295/3)</f>
        <v>2.3774449028535639E-2</v>
      </c>
      <c r="AD295" s="11">
        <f>'OddsRatio_working_3-way'!X295^(1/3)*SIN(('OddsRatio_working_3-way'!Y295+2*PI())/3)</f>
        <v>0.44759859589492135</v>
      </c>
      <c r="AE295" s="11">
        <f>'OddsRatio_working_3-way'!X295^(1/3)*SIN(('OddsRatio_working_3-way'!Y295+4*PI())/3)</f>
        <v>-0.47137304492345672</v>
      </c>
      <c r="AF295" s="11">
        <f>-'OddsRatio_working_3-way'!U295/(3*'OddsRatio_working_3-way'!X295^(1/3))*COS(('OddsRatio_working_3-way'!Y295)/3)</f>
        <v>0.53056852420412248</v>
      </c>
      <c r="AG295" s="11">
        <f>-'OddsRatio_working_3-way'!U295/(3*'OddsRatio_working_3-way'!X295^(1/3))*COS(('OddsRatio_working_3-way'!Y295+2*PI())/3)</f>
        <v>-0.28587353892175121</v>
      </c>
      <c r="AH295" s="11">
        <f>-'OddsRatio_working_3-way'!U295/(3*'OddsRatio_working_3-way'!X295^(1/3))*COS(('OddsRatio_working_3-way'!Y295+4*PI())/3)</f>
        <v>-0.24469498528237135</v>
      </c>
      <c r="AI295" s="11">
        <f>'OddsRatio_working_3-way'!U295/(3*'OddsRatio_working_3-way'!X295^(1/3))*SIN(('OddsRatio_working_3-way'!Y295)/3)</f>
        <v>-2.3774449028535628E-2</v>
      </c>
      <c r="AJ295" s="11">
        <f>'OddsRatio_working_3-way'!U295/(3*'OddsRatio_working_3-way'!X295^(1/3))*SIN(('OddsRatio_working_3-way'!Y295+2*PI())/3)</f>
        <v>-0.44759859589492118</v>
      </c>
      <c r="AK295" s="11">
        <f>'OddsRatio_working_3-way'!U295/(3*'OddsRatio_working_3-way'!X295^(1/3))*SIN(('OddsRatio_working_3-way'!Y295+4*PI())/3)</f>
        <v>0.4713730449234565</v>
      </c>
      <c r="AL295" s="11">
        <f>'OddsRatio_working_3-way'!Z295+'OddsRatio_working_3-way'!AF295</f>
        <v>1.0611370484082452</v>
      </c>
      <c r="AM295" s="11">
        <f>'OddsRatio_working_3-way'!AA295+'OddsRatio_working_3-way'!AG295</f>
        <v>-0.57174707784350254</v>
      </c>
      <c r="AN295" s="11">
        <f>'OddsRatio_working_3-way'!AB295+'OddsRatio_working_3-way'!AH295</f>
        <v>-0.48938997056474282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1.0611370484082452</v>
      </c>
      <c r="AS295" s="11">
        <f>IF(('OddsRatio_working_3-way'!X295=0),IF(Q295&gt;0,-Q295^(1/3),(-Q295)^(1/3)),'OddsRatio_working_3-way'!AM295-'OddsRatio_working_3-way'!R295/3)</f>
        <v>-0.57174707784350254</v>
      </c>
      <c r="AT295" s="11">
        <f>IF(('OddsRatio_working_3-way'!X295=0),IF(Q295&gt;0,-Q295^(1/3),(-Q295)^(1/3)),'OddsRatio_working_3-way'!AN295-'OddsRatio_working_3-way'!R295/3)</f>
        <v>-0.48938997056474282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2.71</v>
      </c>
      <c r="B296" s="4">
        <f>IF('True_Odds_Calculator_3-way'!B297="","",'True_Odds_Calculator_3-way'!B297)</f>
        <v>2.82</v>
      </c>
      <c r="C296" s="4">
        <f>IF('True_Odds_Calculator_3-way'!C297="","",'True_Odds_Calculator_3-way'!C297)</f>
        <v>3.16</v>
      </c>
      <c r="D296" s="9">
        <f t="shared" si="54"/>
        <v>0.35522569835017898</v>
      </c>
      <c r="E296" s="9">
        <f t="shared" si="55"/>
        <v>0.34107886918891173</v>
      </c>
      <c r="F296" s="9">
        <f t="shared" si="56"/>
        <v>0.30369543246090958</v>
      </c>
      <c r="G296" s="9">
        <f t="shared" si="57"/>
        <v>1.0614687981981259</v>
      </c>
      <c r="H296" s="9">
        <f t="shared" si="58"/>
        <v>2.8151116449187947</v>
      </c>
      <c r="I296" s="9">
        <f t="shared" si="59"/>
        <v>2.9318732127205887</v>
      </c>
      <c r="J296" s="9">
        <f t="shared" si="60"/>
        <v>3.2927726041079524</v>
      </c>
      <c r="K296" s="11">
        <f t="shared" si="61"/>
        <v>0.36900369003690037</v>
      </c>
      <c r="L296" s="11">
        <f t="shared" si="62"/>
        <v>0.3546099290780142</v>
      </c>
      <c r="M296" s="11">
        <f t="shared" si="63"/>
        <v>0.31645569620253161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-0.27836573006182541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0.23561708819350513</v>
      </c>
      <c r="Q296" s="11">
        <f>2*'OddsRatio_working_3-way'!K296*'OddsRatio_working_3-way'!L296*'OddsRatio_working_3-way'!M296</f>
        <v>8.2817957185766303E-2</v>
      </c>
      <c r="R296" s="11">
        <f t="shared" si="64"/>
        <v>0</v>
      </c>
      <c r="S296" s="11">
        <f t="shared" si="65"/>
        <v>-0.84642993999719096</v>
      </c>
      <c r="T296" s="11">
        <f t="shared" si="66"/>
        <v>-0.29751491739795816</v>
      </c>
      <c r="U296" s="11">
        <f>'OddsRatio_working_3-way'!S296-'OddsRatio_working_3-way'!R296^2/3</f>
        <v>-0.84642993999719096</v>
      </c>
      <c r="V296" s="11">
        <f>'OddsRatio_working_3-way'!S296*'OddsRatio_working_3-way'!R296/3-2*'OddsRatio_working_3-way'!R296^3/27-'OddsRatio_working_3-way'!T296</f>
        <v>0.29751491739795816</v>
      </c>
      <c r="W296" s="11">
        <f>'OddsRatio_working_3-way'!V296^2+4*'OddsRatio_working_3-way'!U296^3/27</f>
        <v>-1.3247776338053269E-3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0.14986652703999581</v>
      </c>
      <c r="Y296" s="11">
        <f>IF('OddsRatio_working_3-way'!W296&gt;=0,IF('OddsRatio_working_3-way'!V296+SQRT('OddsRatio_working_3-way'!W296)&gt;0,0,PI()),ACOS('OddsRatio_working_3-way'!V296/(2*'OddsRatio_working_3-way'!X296)))</f>
        <v>0.12173347595131556</v>
      </c>
      <c r="Z296" s="11">
        <f>'OddsRatio_working_3-way'!X296^(1/3)*COS('OddsRatio_working_3-way'!Y296/3)</f>
        <v>0.53073439909906295</v>
      </c>
      <c r="AA296" s="11">
        <f>'OddsRatio_working_3-way'!X296^(1/3)*COS(('OddsRatio_working_3-way'!Y296+2*PI())/3)</f>
        <v>-0.28402820726656375</v>
      </c>
      <c r="AB296" s="11">
        <f>'OddsRatio_working_3-way'!X296^(1/3)*COS(('OddsRatio_working_3-way'!Y296+4*PI())/3)</f>
        <v>-0.24670619183249892</v>
      </c>
      <c r="AC296" s="11">
        <f>'OddsRatio_working_3-way'!X296^(1/3)*SIN('OddsRatio_working_3-way'!Y296/3)</f>
        <v>2.1547875657556628E-2</v>
      </c>
      <c r="AD296" s="11">
        <f>'OddsRatio_working_3-way'!X296^(1/3)*SIN(('OddsRatio_working_3-way'!Y296+2*PI())/3)</f>
        <v>0.44885553445327919</v>
      </c>
      <c r="AE296" s="11">
        <f>'OddsRatio_working_3-way'!X296^(1/3)*SIN(('OddsRatio_working_3-way'!Y296+4*PI())/3)</f>
        <v>-0.47040341011083581</v>
      </c>
      <c r="AF296" s="11">
        <f>-'OddsRatio_working_3-way'!U296/(3*'OddsRatio_working_3-way'!X296^(1/3))*COS(('OddsRatio_working_3-way'!Y296)/3)</f>
        <v>0.53073439909906295</v>
      </c>
      <c r="AG296" s="11">
        <f>-'OddsRatio_working_3-way'!U296/(3*'OddsRatio_working_3-way'!X296^(1/3))*COS(('OddsRatio_working_3-way'!Y296+2*PI())/3)</f>
        <v>-0.28402820726656375</v>
      </c>
      <c r="AH296" s="11">
        <f>-'OddsRatio_working_3-way'!U296/(3*'OddsRatio_working_3-way'!X296^(1/3))*COS(('OddsRatio_working_3-way'!Y296+4*PI())/3)</f>
        <v>-0.24670619183249892</v>
      </c>
      <c r="AI296" s="11">
        <f>'OddsRatio_working_3-way'!U296/(3*'OddsRatio_working_3-way'!X296^(1/3))*SIN(('OddsRatio_working_3-way'!Y296)/3)</f>
        <v>-2.1547875657556628E-2</v>
      </c>
      <c r="AJ296" s="11">
        <f>'OddsRatio_working_3-way'!U296/(3*'OddsRatio_working_3-way'!X296^(1/3))*SIN(('OddsRatio_working_3-way'!Y296+2*PI())/3)</f>
        <v>-0.44885553445327919</v>
      </c>
      <c r="AK296" s="11">
        <f>'OddsRatio_working_3-way'!U296/(3*'OddsRatio_working_3-way'!X296^(1/3))*SIN(('OddsRatio_working_3-way'!Y296+4*PI())/3)</f>
        <v>0.47040341011083581</v>
      </c>
      <c r="AL296" s="11">
        <f>'OddsRatio_working_3-way'!Z296+'OddsRatio_working_3-way'!AF296</f>
        <v>1.0614687981981259</v>
      </c>
      <c r="AM296" s="11">
        <f>'OddsRatio_working_3-way'!AA296+'OddsRatio_working_3-way'!AG296</f>
        <v>-0.5680564145331275</v>
      </c>
      <c r="AN296" s="11">
        <f>'OddsRatio_working_3-way'!AB296+'OddsRatio_working_3-way'!AH296</f>
        <v>-0.49341238366499784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1.0614687981981259</v>
      </c>
      <c r="AS296" s="11">
        <f>IF(('OddsRatio_working_3-way'!X296=0),IF(Q296&gt;0,-Q296^(1/3),(-Q296)^(1/3)),'OddsRatio_working_3-way'!AM296-'OddsRatio_working_3-way'!R296/3)</f>
        <v>-0.5680564145331275</v>
      </c>
      <c r="AT296" s="11">
        <f>IF(('OddsRatio_working_3-way'!X296=0),IF(Q296&gt;0,-Q296^(1/3),(-Q296)^(1/3)),'OddsRatio_working_3-way'!AN296-'OddsRatio_working_3-way'!R296/3)</f>
        <v>-0.49341238366499784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1.54</v>
      </c>
      <c r="B297" s="4">
        <f>IF('True_Odds_Calculator_3-way'!B298="","",'True_Odds_Calculator_3-way'!B298)</f>
        <v>4.25</v>
      </c>
      <c r="C297" s="4">
        <f>IF('True_Odds_Calculator_3-way'!C298="","",'True_Odds_Calculator_3-way'!C298)</f>
        <v>6.35</v>
      </c>
      <c r="D297" s="9">
        <f t="shared" si="54"/>
        <v>0.63123859278714534</v>
      </c>
      <c r="E297" s="9">
        <f t="shared" si="55"/>
        <v>0.2214378137492107</v>
      </c>
      <c r="F297" s="9">
        <f t="shared" si="56"/>
        <v>0.14732359346364399</v>
      </c>
      <c r="G297" s="9">
        <f t="shared" si="57"/>
        <v>1.0818278581849821</v>
      </c>
      <c r="H297" s="9">
        <f t="shared" si="58"/>
        <v>1.5841870434198906</v>
      </c>
      <c r="I297" s="9">
        <f t="shared" si="59"/>
        <v>4.5159405391011926</v>
      </c>
      <c r="J297" s="9">
        <f t="shared" si="60"/>
        <v>6.787779041289653</v>
      </c>
      <c r="K297" s="11">
        <f t="shared" si="61"/>
        <v>0.64935064935064934</v>
      </c>
      <c r="L297" s="11">
        <f t="shared" si="62"/>
        <v>0.23529411764705882</v>
      </c>
      <c r="M297" s="11">
        <f t="shared" si="63"/>
        <v>0.15748031496062992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-0.22591627918167989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0.219919034184898</v>
      </c>
      <c r="Q297" s="11">
        <f>2*'OddsRatio_working_3-way'!K297*'OddsRatio_working_3-way'!L297*'OddsRatio_working_3-way'!M297</f>
        <v>4.8122326955119914E-2</v>
      </c>
      <c r="R297" s="11">
        <f t="shared" si="64"/>
        <v>0</v>
      </c>
      <c r="S297" s="11">
        <f t="shared" si="65"/>
        <v>-0.97345368373405727</v>
      </c>
      <c r="T297" s="11">
        <f t="shared" si="66"/>
        <v>-0.21300955880395125</v>
      </c>
      <c r="U297" s="11">
        <f>'OddsRatio_working_3-way'!S297-'OddsRatio_working_3-way'!R297^2/3</f>
        <v>-0.97345368373405727</v>
      </c>
      <c r="V297" s="11">
        <f>'OddsRatio_working_3-way'!S297*'OddsRatio_working_3-way'!R297/3-2*'OddsRatio_working_3-way'!R297^3/27-'OddsRatio_working_3-way'!T297</f>
        <v>0.21300955880395125</v>
      </c>
      <c r="W297" s="11">
        <f>'OddsRatio_working_3-way'!V297^2+4*'OddsRatio_working_3-way'!U297^3/27</f>
        <v>-9.1287144828754968E-2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0.18483791343404696</v>
      </c>
      <c r="Y297" s="11">
        <f>IF('OddsRatio_working_3-way'!W297&gt;=0,IF('OddsRatio_working_3-way'!V297+SQRT('OddsRatio_working_3-way'!W297)&gt;0,0,PI()),ACOS('OddsRatio_working_3-way'!V297/(2*'OddsRatio_working_3-way'!X297)))</f>
        <v>0.95671693472649277</v>
      </c>
      <c r="Z297" s="11">
        <f>'OddsRatio_working_3-way'!X297^(1/3)*COS('OddsRatio_working_3-way'!Y297/3)</f>
        <v>0.54091392909249103</v>
      </c>
      <c r="AA297" s="11">
        <f>'OddsRatio_working_3-way'!X297^(1/3)*COS(('OddsRatio_working_3-way'!Y297+2*PI())/3)</f>
        <v>-0.42512600449544474</v>
      </c>
      <c r="AB297" s="11">
        <f>'OddsRatio_working_3-way'!X297^(1/3)*COS(('OddsRatio_working_3-way'!Y297+4*PI())/3)</f>
        <v>-0.11578792459704645</v>
      </c>
      <c r="AC297" s="11">
        <f>'OddsRatio_working_3-way'!X297^(1/3)*SIN('OddsRatio_working_3-way'!Y297/3)</f>
        <v>0.17859642369994225</v>
      </c>
      <c r="AD297" s="11">
        <f>'OddsRatio_working_3-way'!X297^(1/3)*SIN(('OddsRatio_working_3-way'!Y297+2*PI())/3)</f>
        <v>0.3791469920049807</v>
      </c>
      <c r="AE297" s="11">
        <f>'OddsRatio_working_3-way'!X297^(1/3)*SIN(('OddsRatio_working_3-way'!Y297+4*PI())/3)</f>
        <v>-0.55774341570492292</v>
      </c>
      <c r="AF297" s="11">
        <f>-'OddsRatio_working_3-way'!U297/(3*'OddsRatio_working_3-way'!X297^(1/3))*COS(('OddsRatio_working_3-way'!Y297)/3)</f>
        <v>0.54091392909249103</v>
      </c>
      <c r="AG297" s="11">
        <f>-'OddsRatio_working_3-way'!U297/(3*'OddsRatio_working_3-way'!X297^(1/3))*COS(('OddsRatio_working_3-way'!Y297+2*PI())/3)</f>
        <v>-0.42512600449544474</v>
      </c>
      <c r="AH297" s="11">
        <f>-'OddsRatio_working_3-way'!U297/(3*'OddsRatio_working_3-way'!X297^(1/3))*COS(('OddsRatio_working_3-way'!Y297+4*PI())/3)</f>
        <v>-0.11578792459704645</v>
      </c>
      <c r="AI297" s="11">
        <f>'OddsRatio_working_3-way'!U297/(3*'OddsRatio_working_3-way'!X297^(1/3))*SIN(('OddsRatio_working_3-way'!Y297)/3)</f>
        <v>-0.17859642369994225</v>
      </c>
      <c r="AJ297" s="11">
        <f>'OddsRatio_working_3-way'!U297/(3*'OddsRatio_working_3-way'!X297^(1/3))*SIN(('OddsRatio_working_3-way'!Y297+2*PI())/3)</f>
        <v>-0.3791469920049807</v>
      </c>
      <c r="AK297" s="11">
        <f>'OddsRatio_working_3-way'!U297/(3*'OddsRatio_working_3-way'!X297^(1/3))*SIN(('OddsRatio_working_3-way'!Y297+4*PI())/3)</f>
        <v>0.55774341570492292</v>
      </c>
      <c r="AL297" s="11">
        <f>'OddsRatio_working_3-way'!Z297+'OddsRatio_working_3-way'!AF297</f>
        <v>1.0818278581849821</v>
      </c>
      <c r="AM297" s="11">
        <f>'OddsRatio_working_3-way'!AA297+'OddsRatio_working_3-way'!AG297</f>
        <v>-0.85025200899088949</v>
      </c>
      <c r="AN297" s="11">
        <f>'OddsRatio_working_3-way'!AB297+'OddsRatio_working_3-way'!AH297</f>
        <v>-0.23157584919409291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1.0818278581849821</v>
      </c>
      <c r="AS297" s="11">
        <f>IF(('OddsRatio_working_3-way'!X297=0),IF(Q297&gt;0,-Q297^(1/3),(-Q297)^(1/3)),'OddsRatio_working_3-way'!AM297-'OddsRatio_working_3-way'!R297/3)</f>
        <v>-0.85025200899088949</v>
      </c>
      <c r="AT297" s="11">
        <f>IF(('OddsRatio_working_3-way'!X297=0),IF(Q297&gt;0,-Q297^(1/3),(-Q297)^(1/3)),'OddsRatio_working_3-way'!AN297-'OddsRatio_working_3-way'!R297/3)</f>
        <v>-0.23157584919409291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1.64</v>
      </c>
      <c r="B298" s="4">
        <f>IF('True_Odds_Calculator_3-way'!B299="","",'True_Odds_Calculator_3-way'!B299)</f>
        <v>4.07</v>
      </c>
      <c r="C298" s="4">
        <f>IF('True_Odds_Calculator_3-way'!C299="","",'True_Odds_Calculator_3-way'!C299)</f>
        <v>5.8</v>
      </c>
      <c r="D298" s="9">
        <f t="shared" si="54"/>
        <v>0.59790578468224242</v>
      </c>
      <c r="E298" s="9">
        <f t="shared" si="55"/>
        <v>0.23663491349718949</v>
      </c>
      <c r="F298" s="9">
        <f t="shared" si="56"/>
        <v>0.16545930182056803</v>
      </c>
      <c r="G298" s="9">
        <f t="shared" si="57"/>
        <v>1.0507879795273962</v>
      </c>
      <c r="H298" s="9">
        <f t="shared" si="58"/>
        <v>1.6725043068975338</v>
      </c>
      <c r="I298" s="9">
        <f t="shared" si="59"/>
        <v>4.2259190971491067</v>
      </c>
      <c r="J298" s="9">
        <f t="shared" si="60"/>
        <v>6.0437823017315022</v>
      </c>
      <c r="K298" s="11">
        <f t="shared" si="61"/>
        <v>0.6097560975609756</v>
      </c>
      <c r="L298" s="11">
        <f t="shared" si="62"/>
        <v>0.24570024570024568</v>
      </c>
      <c r="M298" s="11">
        <f t="shared" si="63"/>
        <v>0.17241379310344829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-0.24360900391177942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0.21981802890129215</v>
      </c>
      <c r="Q298" s="11">
        <f>2*'OddsRatio_working_3-way'!K298*'OddsRatio_working_3-way'!L298*'OddsRatio_working_3-way'!M298</f>
        <v>5.166111137515679E-2</v>
      </c>
      <c r="R298" s="11">
        <f t="shared" si="64"/>
        <v>0</v>
      </c>
      <c r="S298" s="11">
        <f t="shared" si="65"/>
        <v>-0.90233950868621038</v>
      </c>
      <c r="T298" s="11">
        <f t="shared" si="66"/>
        <v>-0.21206568946796953</v>
      </c>
      <c r="U298" s="11">
        <f>'OddsRatio_working_3-way'!S298-'OddsRatio_working_3-way'!R298^2/3</f>
        <v>-0.90233950868621038</v>
      </c>
      <c r="V298" s="11">
        <f>'OddsRatio_working_3-way'!S298*'OddsRatio_working_3-way'!R298/3-2*'OddsRatio_working_3-way'!R298^3/27-'OddsRatio_working_3-way'!T298</f>
        <v>0.21206568946796953</v>
      </c>
      <c r="W298" s="11">
        <f>'OddsRatio_working_3-way'!V298^2+4*'OddsRatio_working_3-way'!U298^3/27</f>
        <v>-6.3872557694880178E-2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0.16495788427990146</v>
      </c>
      <c r="Y298" s="11">
        <f>IF('OddsRatio_working_3-way'!W298&gt;=0,IF('OddsRatio_working_3-way'!V298+SQRT('OddsRatio_working_3-way'!W298)&gt;0,0,PI()),ACOS('OddsRatio_working_3-way'!V298/(2*'OddsRatio_working_3-way'!X298)))</f>
        <v>0.87266493780197374</v>
      </c>
      <c r="Z298" s="11">
        <f>'OddsRatio_working_3-way'!X298^(1/3)*COS('OddsRatio_working_3-way'!Y298/3)</f>
        <v>0.52539398976369811</v>
      </c>
      <c r="AA298" s="11">
        <f>'OddsRatio_working_3-way'!X298^(1/3)*COS(('OddsRatio_working_3-way'!Y298+2*PI())/3)</f>
        <v>-0.39891646416465709</v>
      </c>
      <c r="AB298" s="11">
        <f>'OddsRatio_working_3-way'!X298^(1/3)*COS(('OddsRatio_working_3-way'!Y298+4*PI())/3)</f>
        <v>-0.12647752559904116</v>
      </c>
      <c r="AC298" s="11">
        <f>'OddsRatio_working_3-way'!X298^(1/3)*SIN('OddsRatio_working_3-way'!Y298/3)</f>
        <v>0.1572926945185944</v>
      </c>
      <c r="AD298" s="11">
        <f>'OddsRatio_working_3-way'!X298^(1/3)*SIN(('OddsRatio_working_3-way'!Y298+2*PI())/3)</f>
        <v>0.37635819487172673</v>
      </c>
      <c r="AE298" s="11">
        <f>'OddsRatio_working_3-way'!X298^(1/3)*SIN(('OddsRatio_working_3-way'!Y298+4*PI())/3)</f>
        <v>-0.53365088939032101</v>
      </c>
      <c r="AF298" s="11">
        <f>-'OddsRatio_working_3-way'!U298/(3*'OddsRatio_working_3-way'!X298^(1/3))*COS(('OddsRatio_working_3-way'!Y298)/3)</f>
        <v>0.52539398976369811</v>
      </c>
      <c r="AG298" s="11">
        <f>-'OddsRatio_working_3-way'!U298/(3*'OddsRatio_working_3-way'!X298^(1/3))*COS(('OddsRatio_working_3-way'!Y298+2*PI())/3)</f>
        <v>-0.39891646416465709</v>
      </c>
      <c r="AH298" s="11">
        <f>-'OddsRatio_working_3-way'!U298/(3*'OddsRatio_working_3-way'!X298^(1/3))*COS(('OddsRatio_working_3-way'!Y298+4*PI())/3)</f>
        <v>-0.12647752559904116</v>
      </c>
      <c r="AI298" s="11">
        <f>'OddsRatio_working_3-way'!U298/(3*'OddsRatio_working_3-way'!X298^(1/3))*SIN(('OddsRatio_working_3-way'!Y298)/3)</f>
        <v>-0.1572926945185944</v>
      </c>
      <c r="AJ298" s="11">
        <f>'OddsRatio_working_3-way'!U298/(3*'OddsRatio_working_3-way'!X298^(1/3))*SIN(('OddsRatio_working_3-way'!Y298+2*PI())/3)</f>
        <v>-0.37635819487172673</v>
      </c>
      <c r="AK298" s="11">
        <f>'OddsRatio_working_3-way'!U298/(3*'OddsRatio_working_3-way'!X298^(1/3))*SIN(('OddsRatio_working_3-way'!Y298+4*PI())/3)</f>
        <v>0.53365088939032101</v>
      </c>
      <c r="AL298" s="11">
        <f>'OddsRatio_working_3-way'!Z298+'OddsRatio_working_3-way'!AF298</f>
        <v>1.0507879795273962</v>
      </c>
      <c r="AM298" s="11">
        <f>'OddsRatio_working_3-way'!AA298+'OddsRatio_working_3-way'!AG298</f>
        <v>-0.79783292832931418</v>
      </c>
      <c r="AN298" s="11">
        <f>'OddsRatio_working_3-way'!AB298+'OddsRatio_working_3-way'!AH298</f>
        <v>-0.25295505119808231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1.0507879795273962</v>
      </c>
      <c r="AS298" s="11">
        <f>IF(('OddsRatio_working_3-way'!X298=0),IF(Q298&gt;0,-Q298^(1/3),(-Q298)^(1/3)),'OddsRatio_working_3-way'!AM298-'OddsRatio_working_3-way'!R298/3)</f>
        <v>-0.79783292832931418</v>
      </c>
      <c r="AT298" s="11">
        <f>IF(('OddsRatio_working_3-way'!X298=0),IF(Q298&gt;0,-Q298^(1/3),(-Q298)^(1/3)),'OddsRatio_working_3-way'!AN298-'OddsRatio_working_3-way'!R298/3)</f>
        <v>-0.25295505119808231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1.68</v>
      </c>
      <c r="B299" s="4">
        <f>IF('True_Odds_Calculator_3-way'!B300="","",'True_Odds_Calculator_3-way'!B300)</f>
        <v>4.12</v>
      </c>
      <c r="C299" s="4">
        <f>IF('True_Odds_Calculator_3-way'!C300="","",'True_Odds_Calculator_3-way'!C300)</f>
        <v>5.22</v>
      </c>
      <c r="D299" s="9">
        <f t="shared" si="54"/>
        <v>0.58282644787051741</v>
      </c>
      <c r="E299" s="9">
        <f t="shared" si="55"/>
        <v>0.23341844351520877</v>
      </c>
      <c r="F299" s="9">
        <f t="shared" si="56"/>
        <v>0.18375510861427355</v>
      </c>
      <c r="G299" s="9">
        <f t="shared" si="57"/>
        <v>1.0526126947035337</v>
      </c>
      <c r="H299" s="9">
        <f t="shared" si="58"/>
        <v>1.7157766323984034</v>
      </c>
      <c r="I299" s="9">
        <f t="shared" si="59"/>
        <v>4.2841516074750254</v>
      </c>
      <c r="J299" s="9">
        <f t="shared" si="60"/>
        <v>5.4420255716489123</v>
      </c>
      <c r="K299" s="11">
        <f t="shared" si="61"/>
        <v>0.59523809523809523</v>
      </c>
      <c r="L299" s="11">
        <f t="shared" si="62"/>
        <v>0.24271844660194175</v>
      </c>
      <c r="M299" s="11">
        <f t="shared" si="63"/>
        <v>0.19157088122605365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-0.24779866192654942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0.22197157701007719</v>
      </c>
      <c r="Q299" s="11">
        <f>2*'OddsRatio_working_3-way'!K299*'OddsRatio_working_3-way'!L299*'OddsRatio_working_3-way'!M299</f>
        <v>5.5354507982562889E-2</v>
      </c>
      <c r="R299" s="11">
        <f t="shared" si="64"/>
        <v>0</v>
      </c>
      <c r="S299" s="11">
        <f t="shared" si="65"/>
        <v>-0.89577391291915975</v>
      </c>
      <c r="T299" s="11">
        <f t="shared" si="66"/>
        <v>-0.22338501569056352</v>
      </c>
      <c r="U299" s="11">
        <f>'OddsRatio_working_3-way'!S299-'OddsRatio_working_3-way'!R299^2/3</f>
        <v>-0.89577391291915975</v>
      </c>
      <c r="V299" s="11">
        <f>'OddsRatio_working_3-way'!S299*'OddsRatio_working_3-way'!R299/3-2*'OddsRatio_working_3-way'!R299^3/27-'OddsRatio_working_3-way'!T299</f>
        <v>0.22338501569056352</v>
      </c>
      <c r="W299" s="11">
        <f>'OddsRatio_working_3-way'!V299^2+4*'OddsRatio_working_3-way'!U299^3/27</f>
        <v>-5.6584876158834466E-2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0.16316076534656529</v>
      </c>
      <c r="Y299" s="11">
        <f>IF('OddsRatio_working_3-way'!W299&gt;=0,IF('OddsRatio_working_3-way'!V299+SQRT('OddsRatio_working_3-way'!W299)&gt;0,0,PI()),ACOS('OddsRatio_working_3-way'!V299/(2*'OddsRatio_working_3-way'!X299)))</f>
        <v>0.81680334382165087</v>
      </c>
      <c r="Z299" s="11">
        <f>'OddsRatio_working_3-way'!X299^(1/3)*COS('OddsRatio_working_3-way'!Y299/3)</f>
        <v>0.52630634735176685</v>
      </c>
      <c r="AA299" s="11">
        <f>'OddsRatio_working_3-way'!X299^(1/3)*COS(('OddsRatio_working_3-way'!Y299+2*PI())/3)</f>
        <v>-0.39041157136625571</v>
      </c>
      <c r="AB299" s="11">
        <f>'OddsRatio_working_3-way'!X299^(1/3)*COS(('OddsRatio_working_3-way'!Y299+4*PI())/3)</f>
        <v>-0.13589477598551103</v>
      </c>
      <c r="AC299" s="11">
        <f>'OddsRatio_working_3-way'!X299^(1/3)*SIN('OddsRatio_working_3-way'!Y299/3)</f>
        <v>0.1469453403263539</v>
      </c>
      <c r="AD299" s="11">
        <f>'OddsRatio_working_3-way'!X299^(1/3)*SIN(('OddsRatio_working_3-way'!Y299+2*PI())/3)</f>
        <v>0.38232199681645002</v>
      </c>
      <c r="AE299" s="11">
        <f>'OddsRatio_working_3-way'!X299^(1/3)*SIN(('OddsRatio_working_3-way'!Y299+4*PI())/3)</f>
        <v>-0.52926733714280383</v>
      </c>
      <c r="AF299" s="11">
        <f>-'OddsRatio_working_3-way'!U299/(3*'OddsRatio_working_3-way'!X299^(1/3))*COS(('OddsRatio_working_3-way'!Y299)/3)</f>
        <v>0.52630634735176673</v>
      </c>
      <c r="AG299" s="11">
        <f>-'OddsRatio_working_3-way'!U299/(3*'OddsRatio_working_3-way'!X299^(1/3))*COS(('OddsRatio_working_3-way'!Y299+2*PI())/3)</f>
        <v>-0.39041157136625565</v>
      </c>
      <c r="AH299" s="11">
        <f>-'OddsRatio_working_3-way'!U299/(3*'OddsRatio_working_3-way'!X299^(1/3))*COS(('OddsRatio_working_3-way'!Y299+4*PI())/3)</f>
        <v>-0.135894775985511</v>
      </c>
      <c r="AI299" s="11">
        <f>'OddsRatio_working_3-way'!U299/(3*'OddsRatio_working_3-way'!X299^(1/3))*SIN(('OddsRatio_working_3-way'!Y299)/3)</f>
        <v>-0.14694534032635387</v>
      </c>
      <c r="AJ299" s="11">
        <f>'OddsRatio_working_3-way'!U299/(3*'OddsRatio_working_3-way'!X299^(1/3))*SIN(('OddsRatio_working_3-way'!Y299+2*PI())/3)</f>
        <v>-0.38232199681644996</v>
      </c>
      <c r="AK299" s="11">
        <f>'OddsRatio_working_3-way'!U299/(3*'OddsRatio_working_3-way'!X299^(1/3))*SIN(('OddsRatio_working_3-way'!Y299+4*PI())/3)</f>
        <v>0.52926733714280372</v>
      </c>
      <c r="AL299" s="11">
        <f>'OddsRatio_working_3-way'!Z299+'OddsRatio_working_3-way'!AF299</f>
        <v>1.0526126947035337</v>
      </c>
      <c r="AM299" s="11">
        <f>'OddsRatio_working_3-way'!AA299+'OddsRatio_working_3-way'!AG299</f>
        <v>-0.78082314273251141</v>
      </c>
      <c r="AN299" s="11">
        <f>'OddsRatio_working_3-way'!AB299+'OddsRatio_working_3-way'!AH299</f>
        <v>-0.27178955197102206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1.0526126947035337</v>
      </c>
      <c r="AS299" s="11">
        <f>IF(('OddsRatio_working_3-way'!X299=0),IF(Q299&gt;0,-Q299^(1/3),(-Q299)^(1/3)),'OddsRatio_working_3-way'!AM299-'OddsRatio_working_3-way'!R299/3)</f>
        <v>-0.78082314273251141</v>
      </c>
      <c r="AT299" s="11">
        <f>IF(('OddsRatio_working_3-way'!X299=0),IF(Q299&gt;0,-Q299^(1/3),(-Q299)^(1/3)),'OddsRatio_working_3-way'!AN299-'OddsRatio_working_3-way'!R299/3)</f>
        <v>-0.27178955197102206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1.4</v>
      </c>
      <c r="B300" s="4">
        <f>IF('True_Odds_Calculator_3-way'!B301="","",'True_Odds_Calculator_3-way'!B301)</f>
        <v>4.47</v>
      </c>
      <c r="C300" s="4">
        <f>IF('True_Odds_Calculator_3-way'!C301="","",'True_Odds_Calculator_3-way'!C301)</f>
        <v>9.32</v>
      </c>
      <c r="D300" s="9">
        <f t="shared" si="54"/>
        <v>0.69419579355203009</v>
      </c>
      <c r="E300" s="9">
        <f t="shared" si="55"/>
        <v>0.20740543366963118</v>
      </c>
      <c r="F300" s="9">
        <f t="shared" si="56"/>
        <v>9.8398772778338542E-2</v>
      </c>
      <c r="G300" s="9">
        <f t="shared" si="57"/>
        <v>1.1012894679296621</v>
      </c>
      <c r="H300" s="9">
        <f t="shared" si="58"/>
        <v>1.4405157871718648</v>
      </c>
      <c r="I300" s="9">
        <f t="shared" si="59"/>
        <v>4.8214744537159273</v>
      </c>
      <c r="J300" s="9">
        <f t="shared" si="60"/>
        <v>10.162728373174787</v>
      </c>
      <c r="K300" s="11">
        <f t="shared" si="61"/>
        <v>0.7142857142857143</v>
      </c>
      <c r="L300" s="11">
        <f t="shared" si="62"/>
        <v>0.2237136465324385</v>
      </c>
      <c r="M300" s="11">
        <f t="shared" si="63"/>
        <v>0.1072961373390558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-0.19799823607756306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0.20900286260196393</v>
      </c>
      <c r="Q300" s="11">
        <f>2*'OddsRatio_working_3-way'!K300*'OddsRatio_working_3-way'!L300*'OddsRatio_working_3-way'!M300</f>
        <v>3.4290871632807869E-2</v>
      </c>
      <c r="R300" s="11">
        <f t="shared" si="64"/>
        <v>0</v>
      </c>
      <c r="S300" s="11">
        <f t="shared" si="65"/>
        <v>-1.0555794169807147</v>
      </c>
      <c r="T300" s="11">
        <f t="shared" si="66"/>
        <v>-0.17318776324540031</v>
      </c>
      <c r="U300" s="11">
        <f>'OddsRatio_working_3-way'!S300-'OddsRatio_working_3-way'!R300^2/3</f>
        <v>-1.0555794169807147</v>
      </c>
      <c r="V300" s="11">
        <f>'OddsRatio_working_3-way'!S300*'OddsRatio_working_3-way'!R300/3-2*'OddsRatio_working_3-way'!R300^3/27-'OddsRatio_working_3-way'!T300</f>
        <v>0.17318776324540031</v>
      </c>
      <c r="W300" s="11">
        <f>'OddsRatio_working_3-way'!V300^2+4*'OddsRatio_working_3-way'!U300^3/27</f>
        <v>-0.14425446599775632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0.20871539673422584</v>
      </c>
      <c r="Y300" s="11">
        <f>IF('OddsRatio_working_3-way'!W300&gt;=0,IF('OddsRatio_working_3-way'!V300+SQRT('OddsRatio_working_3-way'!W300)&gt;0,0,PI()),ACOS('OddsRatio_working_3-way'!V300/(2*'OddsRatio_working_3-way'!X300)))</f>
        <v>1.1429746830902674</v>
      </c>
      <c r="Z300" s="11">
        <f>'OddsRatio_working_3-way'!X300^(1/3)*COS('OddsRatio_working_3-way'!Y300/3)</f>
        <v>0.55064473396483105</v>
      </c>
      <c r="AA300" s="11">
        <f>'OddsRatio_working_3-way'!X300^(1/3)*COS(('OddsRatio_working_3-way'!Y300+2*PI())/3)</f>
        <v>-0.46633974044037885</v>
      </c>
      <c r="AB300" s="11">
        <f>'OddsRatio_working_3-way'!X300^(1/3)*COS(('OddsRatio_working_3-way'!Y300+4*PI())/3)</f>
        <v>-8.4304993524452143E-2</v>
      </c>
      <c r="AC300" s="11">
        <f>'OddsRatio_working_3-way'!X300^(1/3)*SIN('OddsRatio_working_3-way'!Y300/3)</f>
        <v>0.22056786397170075</v>
      </c>
      <c r="AD300" s="11">
        <f>'OddsRatio_working_3-way'!X300^(1/3)*SIN(('OddsRatio_working_3-way'!Y300+2*PI())/3)</f>
        <v>0.36658839608781724</v>
      </c>
      <c r="AE300" s="11">
        <f>'OddsRatio_working_3-way'!X300^(1/3)*SIN(('OddsRatio_working_3-way'!Y300+4*PI())/3)</f>
        <v>-0.58715626005951804</v>
      </c>
      <c r="AF300" s="11">
        <f>-'OddsRatio_working_3-way'!U300/(3*'OddsRatio_working_3-way'!X300^(1/3))*COS(('OddsRatio_working_3-way'!Y300)/3)</f>
        <v>0.55064473396483105</v>
      </c>
      <c r="AG300" s="11">
        <f>-'OddsRatio_working_3-way'!U300/(3*'OddsRatio_working_3-way'!X300^(1/3))*COS(('OddsRatio_working_3-way'!Y300+2*PI())/3)</f>
        <v>-0.46633974044037874</v>
      </c>
      <c r="AH300" s="11">
        <f>-'OddsRatio_working_3-way'!U300/(3*'OddsRatio_working_3-way'!X300^(1/3))*COS(('OddsRatio_working_3-way'!Y300+4*PI())/3)</f>
        <v>-8.4304993524452129E-2</v>
      </c>
      <c r="AI300" s="11">
        <f>'OddsRatio_working_3-way'!U300/(3*'OddsRatio_working_3-way'!X300^(1/3))*SIN(('OddsRatio_working_3-way'!Y300)/3)</f>
        <v>-0.22056786397170072</v>
      </c>
      <c r="AJ300" s="11">
        <f>'OddsRatio_working_3-way'!U300/(3*'OddsRatio_working_3-way'!X300^(1/3))*SIN(('OddsRatio_working_3-way'!Y300+2*PI())/3)</f>
        <v>-0.36658839608781718</v>
      </c>
      <c r="AK300" s="11">
        <f>'OddsRatio_working_3-way'!U300/(3*'OddsRatio_working_3-way'!X300^(1/3))*SIN(('OddsRatio_working_3-way'!Y300+4*PI())/3)</f>
        <v>0.58715626005951793</v>
      </c>
      <c r="AL300" s="11">
        <f>'OddsRatio_working_3-way'!Z300+'OddsRatio_working_3-way'!AF300</f>
        <v>1.1012894679296621</v>
      </c>
      <c r="AM300" s="11">
        <f>'OddsRatio_working_3-way'!AA300+'OddsRatio_working_3-way'!AG300</f>
        <v>-0.93267948088075758</v>
      </c>
      <c r="AN300" s="11">
        <f>'OddsRatio_working_3-way'!AB300+'OddsRatio_working_3-way'!AH300</f>
        <v>-0.16860998704890429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1.1012894679296621</v>
      </c>
      <c r="AS300" s="11">
        <f>IF(('OddsRatio_working_3-way'!X300=0),IF(Q300&gt;0,-Q300^(1/3),(-Q300)^(1/3)),'OddsRatio_working_3-way'!AM300-'OddsRatio_working_3-way'!R300/3)</f>
        <v>-0.93267948088075758</v>
      </c>
      <c r="AT300" s="11">
        <f>IF(('OddsRatio_working_3-way'!X300=0),IF(Q300&gt;0,-Q300^(1/3),(-Q300)^(1/3)),'OddsRatio_working_3-way'!AN300-'OddsRatio_working_3-way'!R300/3)</f>
        <v>-0.16860998704890429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2.35</v>
      </c>
      <c r="B301" s="4">
        <f>IF('True_Odds_Calculator_3-way'!B302="","",'True_Odds_Calculator_3-way'!B302)</f>
        <v>3.39</v>
      </c>
      <c r="C301" s="4">
        <f>IF('True_Odds_Calculator_3-way'!C302="","",'True_Odds_Calculator_3-way'!C302)</f>
        <v>3.22</v>
      </c>
      <c r="D301" s="9">
        <f t="shared" si="54"/>
        <v>0.41409327667105394</v>
      </c>
      <c r="E301" s="9">
        <f t="shared" si="55"/>
        <v>0.28531294710198507</v>
      </c>
      <c r="F301" s="9">
        <f t="shared" si="56"/>
        <v>0.30059377622696104</v>
      </c>
      <c r="G301" s="9">
        <f t="shared" si="57"/>
        <v>1.0480850684963601</v>
      </c>
      <c r="H301" s="9">
        <f t="shared" si="58"/>
        <v>2.4149148424700861</v>
      </c>
      <c r="I301" s="9">
        <f t="shared" si="59"/>
        <v>3.5049233137063007</v>
      </c>
      <c r="J301" s="9">
        <f t="shared" si="60"/>
        <v>3.3267488520619191</v>
      </c>
      <c r="K301" s="11">
        <f t="shared" si="61"/>
        <v>0.42553191489361702</v>
      </c>
      <c r="L301" s="11">
        <f t="shared" si="62"/>
        <v>0.29498525073746312</v>
      </c>
      <c r="M301" s="11">
        <f t="shared" si="63"/>
        <v>0.3105590062111801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-0.27922944410464157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0.23233938078436367</v>
      </c>
      <c r="Q301" s="11">
        <f>2*'OddsRatio_working_3-way'!K301*'OddsRatio_working_3-way'!L301*'OddsRatio_working_3-way'!M301</f>
        <v>7.7966235162538158E-2</v>
      </c>
      <c r="R301" s="11">
        <f t="shared" si="64"/>
        <v>0</v>
      </c>
      <c r="S301" s="11">
        <f t="shared" si="65"/>
        <v>-0.83207335648060887</v>
      </c>
      <c r="T301" s="11">
        <f t="shared" si="66"/>
        <v>-0.27921924714114399</v>
      </c>
      <c r="U301" s="11">
        <f>'OddsRatio_working_3-way'!S301-'OddsRatio_working_3-way'!R301^2/3</f>
        <v>-0.83207335648060887</v>
      </c>
      <c r="V301" s="11">
        <f>'OddsRatio_working_3-way'!S301*'OddsRatio_working_3-way'!R301/3-2*'OddsRatio_working_3-way'!R301^3/27-'OddsRatio_working_3-way'!T301</f>
        <v>0.27921924714114399</v>
      </c>
      <c r="W301" s="11">
        <f>'OddsRatio_working_3-way'!V301^2+4*'OddsRatio_working_3-way'!U301^3/27</f>
        <v>-7.3821999935034383E-3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0.14606983600967269</v>
      </c>
      <c r="Y301" s="11">
        <f>IF('OddsRatio_working_3-way'!W301&gt;=0,IF('OddsRatio_working_3-way'!V301+SQRT('OddsRatio_working_3-way'!W301)&gt;0,0,PI()),ACOS('OddsRatio_working_3-way'!V301/(2*'OddsRatio_working_3-way'!X301)))</f>
        <v>0.29851893916475269</v>
      </c>
      <c r="Z301" s="11">
        <f>'OddsRatio_working_3-way'!X301^(1/3)*COS('OddsRatio_working_3-way'!Y301/3)</f>
        <v>0.52404253424818004</v>
      </c>
      <c r="AA301" s="11">
        <f>'OddsRatio_working_3-way'!X301^(1/3)*COS(('OddsRatio_working_3-way'!Y301+2*PI())/3)</f>
        <v>-0.30733027113224487</v>
      </c>
      <c r="AB301" s="11">
        <f>'OddsRatio_working_3-way'!X301^(1/3)*COS(('OddsRatio_working_3-way'!Y301+4*PI())/3)</f>
        <v>-0.21671226311593528</v>
      </c>
      <c r="AC301" s="11">
        <f>'OddsRatio_working_3-way'!X301^(1/3)*SIN('OddsRatio_working_3-way'!Y301/3)</f>
        <v>5.231833132164404E-2</v>
      </c>
      <c r="AD301" s="11">
        <f>'OddsRatio_working_3-way'!X301^(1/3)*SIN(('OddsRatio_working_3-way'!Y301+2*PI())/3)</f>
        <v>0.42767498166167867</v>
      </c>
      <c r="AE301" s="11">
        <f>'OddsRatio_working_3-way'!X301^(1/3)*SIN(('OddsRatio_working_3-way'!Y301+4*PI())/3)</f>
        <v>-0.47999331298332265</v>
      </c>
      <c r="AF301" s="11">
        <f>-'OddsRatio_working_3-way'!U301/(3*'OddsRatio_working_3-way'!X301^(1/3))*COS(('OddsRatio_working_3-way'!Y301)/3)</f>
        <v>0.52404253424817993</v>
      </c>
      <c r="AG301" s="11">
        <f>-'OddsRatio_working_3-way'!U301/(3*'OddsRatio_working_3-way'!X301^(1/3))*COS(('OddsRatio_working_3-way'!Y301+2*PI())/3)</f>
        <v>-0.30733027113224481</v>
      </c>
      <c r="AH301" s="11">
        <f>-'OddsRatio_working_3-way'!U301/(3*'OddsRatio_working_3-way'!X301^(1/3))*COS(('OddsRatio_working_3-way'!Y301+4*PI())/3)</f>
        <v>-0.21671226311593525</v>
      </c>
      <c r="AI301" s="11">
        <f>'OddsRatio_working_3-way'!U301/(3*'OddsRatio_working_3-way'!X301^(1/3))*SIN(('OddsRatio_working_3-way'!Y301)/3)</f>
        <v>-5.2318331321644033E-2</v>
      </c>
      <c r="AJ301" s="11">
        <f>'OddsRatio_working_3-way'!U301/(3*'OddsRatio_working_3-way'!X301^(1/3))*SIN(('OddsRatio_working_3-way'!Y301+2*PI())/3)</f>
        <v>-0.42767498166167855</v>
      </c>
      <c r="AK301" s="11">
        <f>'OddsRatio_working_3-way'!U301/(3*'OddsRatio_working_3-way'!X301^(1/3))*SIN(('OddsRatio_working_3-way'!Y301+4*PI())/3)</f>
        <v>0.47999331298332254</v>
      </c>
      <c r="AL301" s="11">
        <f>'OddsRatio_working_3-way'!Z301+'OddsRatio_working_3-way'!AF301</f>
        <v>1.0480850684963601</v>
      </c>
      <c r="AM301" s="11">
        <f>'OddsRatio_working_3-way'!AA301+'OddsRatio_working_3-way'!AG301</f>
        <v>-0.61466054226448974</v>
      </c>
      <c r="AN301" s="11">
        <f>'OddsRatio_working_3-way'!AB301+'OddsRatio_working_3-way'!AH301</f>
        <v>-0.43342452623187055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1.0480850684963601</v>
      </c>
      <c r="AS301" s="11">
        <f>IF(('OddsRatio_working_3-way'!X301=0),IF(Q301&gt;0,-Q301^(1/3),(-Q301)^(1/3)),'OddsRatio_working_3-way'!AM301-'OddsRatio_working_3-way'!R301/3)</f>
        <v>-0.61466054226448974</v>
      </c>
      <c r="AT301" s="11">
        <f>IF(('OddsRatio_working_3-way'!X301=0),IF(Q301&gt;0,-Q301^(1/3),(-Q301)^(1/3)),'OddsRatio_working_3-way'!AN301-'OddsRatio_working_3-way'!R301/3)</f>
        <v>-0.43342452623187055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4.0599999999999996</v>
      </c>
      <c r="B302" s="4">
        <f>IF('True_Odds_Calculator_3-way'!B303="","",'True_Odds_Calculator_3-way'!B303)</f>
        <v>3.76</v>
      </c>
      <c r="C302" s="4">
        <f>IF('True_Odds_Calculator_3-way'!C303="","",'True_Odds_Calculator_3-way'!C303)</f>
        <v>1.93</v>
      </c>
      <c r="D302" s="9">
        <f t="shared" si="54"/>
        <v>0.23740503624505629</v>
      </c>
      <c r="E302" s="9">
        <f t="shared" si="55"/>
        <v>0.25658868729269357</v>
      </c>
      <c r="F302" s="9">
        <f t="shared" si="56"/>
        <v>0.50600627646225005</v>
      </c>
      <c r="G302" s="9">
        <f t="shared" si="57"/>
        <v>1.0497420121515291</v>
      </c>
      <c r="H302" s="9">
        <f t="shared" si="58"/>
        <v>4.2122105571836785</v>
      </c>
      <c r="I302" s="9">
        <f t="shared" si="59"/>
        <v>3.8972879535382199</v>
      </c>
      <c r="J302" s="9">
        <f t="shared" si="60"/>
        <v>1.9762600713009213</v>
      </c>
      <c r="K302" s="11">
        <f t="shared" si="61"/>
        <v>0.24630541871921185</v>
      </c>
      <c r="L302" s="11">
        <f t="shared" si="62"/>
        <v>0.26595744680851063</v>
      </c>
      <c r="M302" s="11">
        <f t="shared" si="63"/>
        <v>0.5181347150259068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-0.2665890270134943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0.22910395440892403</v>
      </c>
      <c r="Q302" s="11">
        <f>2*'OddsRatio_working_3-way'!K302*'OddsRatio_working_3-way'!L302*'OddsRatio_working_3-way'!M302</f>
        <v>6.7882653158199718E-2</v>
      </c>
      <c r="R302" s="11">
        <f t="shared" si="64"/>
        <v>0</v>
      </c>
      <c r="S302" s="11">
        <f t="shared" si="65"/>
        <v>-0.85939003932568903</v>
      </c>
      <c r="T302" s="11">
        <f t="shared" si="66"/>
        <v>-0.25463408572613011</v>
      </c>
      <c r="U302" s="11">
        <f>'OddsRatio_working_3-way'!S302-'OddsRatio_working_3-way'!R302^2/3</f>
        <v>-0.85939003932568903</v>
      </c>
      <c r="V302" s="11">
        <f>'OddsRatio_working_3-way'!S302*'OddsRatio_working_3-way'!R302/3-2*'OddsRatio_working_3-way'!R302^3/27-'OddsRatio_working_3-way'!T302</f>
        <v>0.25463408572613011</v>
      </c>
      <c r="W302" s="11">
        <f>'OddsRatio_working_3-way'!V302^2+4*'OddsRatio_working_3-way'!U302^3/27</f>
        <v>-2.9191642226880671E-2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0.15332168783350814</v>
      </c>
      <c r="Y302" s="11">
        <f>IF('OddsRatio_working_3-way'!W302&gt;=0,IF('OddsRatio_working_3-way'!V302+SQRT('OddsRatio_working_3-way'!W302)&gt;0,0,PI()),ACOS('OddsRatio_working_3-way'!V302/(2*'OddsRatio_working_3-way'!X302)))</f>
        <v>0.59098617149127719</v>
      </c>
      <c r="Z302" s="11">
        <f>'OddsRatio_working_3-way'!X302^(1/3)*COS('OddsRatio_working_3-way'!Y302/3)</f>
        <v>0.52487100607576453</v>
      </c>
      <c r="AA302" s="11">
        <f>'OddsRatio_working_3-way'!X302^(1/3)*COS(('OddsRatio_working_3-way'!Y302+2*PI())/3)</f>
        <v>-0.35315666962640968</v>
      </c>
      <c r="AB302" s="11">
        <f>'OddsRatio_working_3-way'!X302^(1/3)*COS(('OddsRatio_working_3-way'!Y302+4*PI())/3)</f>
        <v>-0.17171433644935494</v>
      </c>
      <c r="AC302" s="11">
        <f>'OddsRatio_working_3-way'!X302^(1/3)*SIN('OddsRatio_working_3-way'!Y302/3)</f>
        <v>0.10475577990216631</v>
      </c>
      <c r="AD302" s="11">
        <f>'OddsRatio_working_3-way'!X302^(1/3)*SIN(('OddsRatio_working_3-way'!Y302+2*PI())/3)</f>
        <v>0.4021737350204253</v>
      </c>
      <c r="AE302" s="11">
        <f>'OddsRatio_working_3-way'!X302^(1/3)*SIN(('OddsRatio_working_3-way'!Y302+4*PI())/3)</f>
        <v>-0.50692951492259164</v>
      </c>
      <c r="AF302" s="11">
        <f>-'OddsRatio_working_3-way'!U302/(3*'OddsRatio_working_3-way'!X302^(1/3))*COS(('OddsRatio_working_3-way'!Y302)/3)</f>
        <v>0.52487100607576453</v>
      </c>
      <c r="AG302" s="11">
        <f>-'OddsRatio_working_3-way'!U302/(3*'OddsRatio_working_3-way'!X302^(1/3))*COS(('OddsRatio_working_3-way'!Y302+2*PI())/3)</f>
        <v>-0.35315666962640968</v>
      </c>
      <c r="AH302" s="11">
        <f>-'OddsRatio_working_3-way'!U302/(3*'OddsRatio_working_3-way'!X302^(1/3))*COS(('OddsRatio_working_3-way'!Y302+4*PI())/3)</f>
        <v>-0.17171433644935494</v>
      </c>
      <c r="AI302" s="11">
        <f>'OddsRatio_working_3-way'!U302/(3*'OddsRatio_working_3-way'!X302^(1/3))*SIN(('OddsRatio_working_3-way'!Y302)/3)</f>
        <v>-0.10475577990216631</v>
      </c>
      <c r="AJ302" s="11">
        <f>'OddsRatio_working_3-way'!U302/(3*'OddsRatio_working_3-way'!X302^(1/3))*SIN(('OddsRatio_working_3-way'!Y302+2*PI())/3)</f>
        <v>-0.4021737350204253</v>
      </c>
      <c r="AK302" s="11">
        <f>'OddsRatio_working_3-way'!U302/(3*'OddsRatio_working_3-way'!X302^(1/3))*SIN(('OddsRatio_working_3-way'!Y302+4*PI())/3)</f>
        <v>0.50692951492259164</v>
      </c>
      <c r="AL302" s="11">
        <f>'OddsRatio_working_3-way'!Z302+'OddsRatio_working_3-way'!AF302</f>
        <v>1.0497420121515291</v>
      </c>
      <c r="AM302" s="11">
        <f>'OddsRatio_working_3-way'!AA302+'OddsRatio_working_3-way'!AG302</f>
        <v>-0.70631333925281936</v>
      </c>
      <c r="AN302" s="11">
        <f>'OddsRatio_working_3-way'!AB302+'OddsRatio_working_3-way'!AH302</f>
        <v>-0.34342867289870987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1.0497420121515291</v>
      </c>
      <c r="AS302" s="11">
        <f>IF(('OddsRatio_working_3-way'!X302=0),IF(Q302&gt;0,-Q302^(1/3),(-Q302)^(1/3)),'OddsRatio_working_3-way'!AM302-'OddsRatio_working_3-way'!R302/3)</f>
        <v>-0.70631333925281936</v>
      </c>
      <c r="AT302" s="11">
        <f>IF(('OddsRatio_working_3-way'!X302=0),IF(Q302&gt;0,-Q302^(1/3),(-Q302)^(1/3)),'OddsRatio_working_3-way'!AN302-'OddsRatio_working_3-way'!R302/3)</f>
        <v>-0.34342867289870987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1.6</v>
      </c>
      <c r="B303" s="4">
        <f>IF('True_Odds_Calculator_3-way'!B304="","",'True_Odds_Calculator_3-way'!B304)</f>
        <v>4.09</v>
      </c>
      <c r="C303" s="4">
        <f>IF('True_Odds_Calculator_3-way'!C304="","",'True_Odds_Calculator_3-way'!C304)</f>
        <v>6.21</v>
      </c>
      <c r="D303" s="9">
        <f t="shared" si="54"/>
        <v>0.61191757928648938</v>
      </c>
      <c r="E303" s="9">
        <f t="shared" si="55"/>
        <v>0.23440249898798793</v>
      </c>
      <c r="F303" s="9">
        <f t="shared" si="56"/>
        <v>0.15367992172552272</v>
      </c>
      <c r="G303" s="9">
        <f t="shared" si="57"/>
        <v>1.0570116898369004</v>
      </c>
      <c r="H303" s="9">
        <f t="shared" si="58"/>
        <v>1.6342070139021403</v>
      </c>
      <c r="I303" s="9">
        <f t="shared" si="59"/>
        <v>4.2661661215960223</v>
      </c>
      <c r="J303" s="9">
        <f t="shared" si="60"/>
        <v>6.5070309040502519</v>
      </c>
      <c r="K303" s="11">
        <f t="shared" si="61"/>
        <v>0.625</v>
      </c>
      <c r="L303" s="11">
        <f t="shared" si="62"/>
        <v>0.24449877750611249</v>
      </c>
      <c r="M303" s="11">
        <f t="shared" si="63"/>
        <v>0.1610305958132045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-0.23769090393678471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0.21900554748433987</v>
      </c>
      <c r="Q303" s="11">
        <f>2*'OddsRatio_working_3-way'!K303*'OddsRatio_working_3-way'!L303*'OddsRatio_working_3-way'!M303</f>
        <v>4.9214729771761771E-2</v>
      </c>
      <c r="R303" s="11">
        <f t="shared" si="64"/>
        <v>0</v>
      </c>
      <c r="S303" s="11">
        <f t="shared" si="65"/>
        <v>-0.92138800373524465</v>
      </c>
      <c r="T303" s="11">
        <f t="shared" si="66"/>
        <v>-0.20705348398544823</v>
      </c>
      <c r="U303" s="11">
        <f>'OddsRatio_working_3-way'!S303-'OddsRatio_working_3-way'!R303^2/3</f>
        <v>-0.92138800373524465</v>
      </c>
      <c r="V303" s="11">
        <f>'OddsRatio_working_3-way'!S303*'OddsRatio_working_3-way'!R303/3-2*'OddsRatio_working_3-way'!R303^3/27-'OddsRatio_working_3-way'!T303</f>
        <v>0.20705348398544823</v>
      </c>
      <c r="W303" s="11">
        <f>'OddsRatio_working_3-way'!V303^2+4*'OddsRatio_working_3-way'!U303^3/27</f>
        <v>-7.3012964258177604E-2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0.17020877583771193</v>
      </c>
      <c r="Y303" s="11">
        <f>IF('OddsRatio_working_3-way'!W303&gt;=0,IF('OddsRatio_working_3-way'!V303+SQRT('OddsRatio_working_3-way'!W303)&gt;0,0,PI()),ACOS('OddsRatio_working_3-way'!V303/(2*'OddsRatio_working_3-way'!X303)))</f>
        <v>0.91696266463664844</v>
      </c>
      <c r="Z303" s="11">
        <f>'OddsRatio_working_3-way'!X303^(1/3)*COS('OddsRatio_working_3-way'!Y303/3)</f>
        <v>0.52850584491845032</v>
      </c>
      <c r="AA303" s="11">
        <f>'OddsRatio_working_3-way'!X303^(1/3)*COS(('OddsRatio_working_3-way'!Y303+2*PI())/3)</f>
        <v>-0.40867653496454731</v>
      </c>
      <c r="AB303" s="11">
        <f>'OddsRatio_working_3-way'!X303^(1/3)*COS(('OddsRatio_working_3-way'!Y303+4*PI())/3)</f>
        <v>-0.11982930995390317</v>
      </c>
      <c r="AC303" s="11">
        <f>'OddsRatio_working_3-way'!X303^(1/3)*SIN('OddsRatio_working_3-way'!Y303/3)</f>
        <v>0.16676602311457192</v>
      </c>
      <c r="AD303" s="11">
        <f>'OddsRatio_working_3-way'!X303^(1/3)*SIN(('OddsRatio_working_3-way'!Y303+2*PI())/3)</f>
        <v>0.37431647619065095</v>
      </c>
      <c r="AE303" s="11">
        <f>'OddsRatio_working_3-way'!X303^(1/3)*SIN(('OddsRatio_working_3-way'!Y303+4*PI())/3)</f>
        <v>-0.54108249930522279</v>
      </c>
      <c r="AF303" s="11">
        <f>-'OddsRatio_working_3-way'!U303/(3*'OddsRatio_working_3-way'!X303^(1/3))*COS(('OddsRatio_working_3-way'!Y303)/3)</f>
        <v>0.5285058449184501</v>
      </c>
      <c r="AG303" s="11">
        <f>-'OddsRatio_working_3-way'!U303/(3*'OddsRatio_working_3-way'!X303^(1/3))*COS(('OddsRatio_working_3-way'!Y303+2*PI())/3)</f>
        <v>-0.40867653496454714</v>
      </c>
      <c r="AH303" s="11">
        <f>-'OddsRatio_working_3-way'!U303/(3*'OddsRatio_working_3-way'!X303^(1/3))*COS(('OddsRatio_working_3-way'!Y303+4*PI())/3)</f>
        <v>-0.11982930995390313</v>
      </c>
      <c r="AI303" s="11">
        <f>'OddsRatio_working_3-way'!U303/(3*'OddsRatio_working_3-way'!X303^(1/3))*SIN(('OddsRatio_working_3-way'!Y303)/3)</f>
        <v>-0.16676602311457187</v>
      </c>
      <c r="AJ303" s="11">
        <f>'OddsRatio_working_3-way'!U303/(3*'OddsRatio_working_3-way'!X303^(1/3))*SIN(('OddsRatio_working_3-way'!Y303+2*PI())/3)</f>
        <v>-0.37431647619065084</v>
      </c>
      <c r="AK303" s="11">
        <f>'OddsRatio_working_3-way'!U303/(3*'OddsRatio_working_3-way'!X303^(1/3))*SIN(('OddsRatio_working_3-way'!Y303+4*PI())/3)</f>
        <v>0.54108249930522256</v>
      </c>
      <c r="AL303" s="11">
        <f>'OddsRatio_working_3-way'!Z303+'OddsRatio_working_3-way'!AF303</f>
        <v>1.0570116898369004</v>
      </c>
      <c r="AM303" s="11">
        <f>'OddsRatio_working_3-way'!AA303+'OddsRatio_working_3-way'!AG303</f>
        <v>-0.81735306992909451</v>
      </c>
      <c r="AN303" s="11">
        <f>'OddsRatio_working_3-way'!AB303+'OddsRatio_working_3-way'!AH303</f>
        <v>-0.23965861990780629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1.0570116898369004</v>
      </c>
      <c r="AS303" s="11">
        <f>IF(('OddsRatio_working_3-way'!X303=0),IF(Q303&gt;0,-Q303^(1/3),(-Q303)^(1/3)),'OddsRatio_working_3-way'!AM303-'OddsRatio_working_3-way'!R303/3)</f>
        <v>-0.81735306992909451</v>
      </c>
      <c r="AT303" s="11">
        <f>IF(('OddsRatio_working_3-way'!X303=0),IF(Q303&gt;0,-Q303^(1/3),(-Q303)^(1/3)),'OddsRatio_working_3-way'!AN303-'OddsRatio_working_3-way'!R303/3)</f>
        <v>-0.23965861990780629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1.25</v>
      </c>
      <c r="B304" s="4">
        <f>IF('True_Odds_Calculator_3-way'!B305="","",'True_Odds_Calculator_3-way'!B305)</f>
        <v>6.42</v>
      </c>
      <c r="C304" s="4">
        <f>IF('True_Odds_Calculator_3-way'!C305="","",'True_Odds_Calculator_3-way'!C305)</f>
        <v>13.96</v>
      </c>
      <c r="D304" s="9">
        <f t="shared" si="54"/>
        <v>0.7874057396503118</v>
      </c>
      <c r="E304" s="9">
        <f t="shared" si="55"/>
        <v>0.14591182002989639</v>
      </c>
      <c r="F304" s="9">
        <f t="shared" si="56"/>
        <v>6.6682440319791703E-2</v>
      </c>
      <c r="G304" s="9">
        <f t="shared" si="57"/>
        <v>1.0799731302141726</v>
      </c>
      <c r="H304" s="9">
        <f t="shared" si="58"/>
        <v>1.2699932825535432</v>
      </c>
      <c r="I304" s="9">
        <f t="shared" si="59"/>
        <v>6.8534543657608165</v>
      </c>
      <c r="J304" s="9">
        <f t="shared" si="60"/>
        <v>14.996451767575678</v>
      </c>
      <c r="K304" s="11">
        <f t="shared" si="61"/>
        <v>0.8</v>
      </c>
      <c r="L304" s="11">
        <f t="shared" si="62"/>
        <v>0.1557632398753894</v>
      </c>
      <c r="M304" s="11">
        <f t="shared" si="63"/>
        <v>7.1633237822349566E-2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-0.15675226950164678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0.16629622686982834</v>
      </c>
      <c r="Q304" s="11">
        <f>2*'OddsRatio_working_3-way'!K304*'OddsRatio_working_3-way'!L304*'OddsRatio_working_3-way'!M304</f>
        <v>1.7852520329557524E-2</v>
      </c>
      <c r="R304" s="11">
        <f t="shared" si="64"/>
        <v>0</v>
      </c>
      <c r="S304" s="11">
        <f t="shared" si="65"/>
        <v>-1.0608856088560894</v>
      </c>
      <c r="T304" s="11">
        <f t="shared" si="66"/>
        <v>-0.11389002778916686</v>
      </c>
      <c r="U304" s="11">
        <f>'OddsRatio_working_3-way'!S304-'OddsRatio_working_3-way'!R304^2/3</f>
        <v>-1.0608856088560894</v>
      </c>
      <c r="V304" s="11">
        <f>'OddsRatio_working_3-way'!S304*'OddsRatio_working_3-way'!R304/3-2*'OddsRatio_working_3-way'!R304^3/27-'OddsRatio_working_3-way'!T304</f>
        <v>0.11389002778916686</v>
      </c>
      <c r="W304" s="11">
        <f>'OddsRatio_working_3-way'!V304^2+4*'OddsRatio_working_3-way'!U304^3/27</f>
        <v>-0.16391849936431288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0.21029113021840107</v>
      </c>
      <c r="Y304" s="11">
        <f>IF('OddsRatio_working_3-way'!W304&gt;=0,IF('OddsRatio_working_3-way'!V304+SQRT('OddsRatio_working_3-way'!W304)&gt;0,0,PI()),ACOS('OddsRatio_working_3-way'!V304/(2*'OddsRatio_working_3-way'!X304)))</f>
        <v>1.2965813518071754</v>
      </c>
      <c r="Z304" s="11">
        <f>'OddsRatio_working_3-way'!X304^(1/3)*COS('OddsRatio_working_3-way'!Y304/3)</f>
        <v>0.53998656510708631</v>
      </c>
      <c r="AA304" s="11">
        <f>'OddsRatio_working_3-way'!X304^(1/3)*COS(('OddsRatio_working_3-way'!Y304+2*PI())/3)</f>
        <v>-0.48570671361871837</v>
      </c>
      <c r="AB304" s="11">
        <f>'OddsRatio_working_3-way'!X304^(1/3)*COS(('OddsRatio_working_3-way'!Y304+4*PI())/3)</f>
        <v>-5.4279851488368093E-2</v>
      </c>
      <c r="AC304" s="11">
        <f>'OddsRatio_working_3-way'!X304^(1/3)*SIN('OddsRatio_working_3-way'!Y304/3)</f>
        <v>0.24908441498659356</v>
      </c>
      <c r="AD304" s="11">
        <f>'OddsRatio_working_3-way'!X304^(1/3)*SIN(('OddsRatio_working_3-way'!Y304+2*PI())/3)</f>
        <v>0.34309987559173982</v>
      </c>
      <c r="AE304" s="11">
        <f>'OddsRatio_working_3-way'!X304^(1/3)*SIN(('OddsRatio_working_3-way'!Y304+4*PI())/3)</f>
        <v>-0.59218429057833322</v>
      </c>
      <c r="AF304" s="11">
        <f>-'OddsRatio_working_3-way'!U304/(3*'OddsRatio_working_3-way'!X304^(1/3))*COS(('OddsRatio_working_3-way'!Y304)/3)</f>
        <v>0.53998656510708631</v>
      </c>
      <c r="AG304" s="11">
        <f>-'OddsRatio_working_3-way'!U304/(3*'OddsRatio_working_3-way'!X304^(1/3))*COS(('OddsRatio_working_3-way'!Y304+2*PI())/3)</f>
        <v>-0.48570671361871837</v>
      </c>
      <c r="AH304" s="11">
        <f>-'OddsRatio_working_3-way'!U304/(3*'OddsRatio_working_3-way'!X304^(1/3))*COS(('OddsRatio_working_3-way'!Y304+4*PI())/3)</f>
        <v>-5.4279851488368093E-2</v>
      </c>
      <c r="AI304" s="11">
        <f>'OddsRatio_working_3-way'!U304/(3*'OddsRatio_working_3-way'!X304^(1/3))*SIN(('OddsRatio_working_3-way'!Y304)/3)</f>
        <v>-0.24908441498659356</v>
      </c>
      <c r="AJ304" s="11">
        <f>'OddsRatio_working_3-way'!U304/(3*'OddsRatio_working_3-way'!X304^(1/3))*SIN(('OddsRatio_working_3-way'!Y304+2*PI())/3)</f>
        <v>-0.34309987559173982</v>
      </c>
      <c r="AK304" s="11">
        <f>'OddsRatio_working_3-way'!U304/(3*'OddsRatio_working_3-way'!X304^(1/3))*SIN(('OddsRatio_working_3-way'!Y304+4*PI())/3)</f>
        <v>0.59218429057833322</v>
      </c>
      <c r="AL304" s="11">
        <f>'OddsRatio_working_3-way'!Z304+'OddsRatio_working_3-way'!AF304</f>
        <v>1.0799731302141726</v>
      </c>
      <c r="AM304" s="11">
        <f>'OddsRatio_working_3-way'!AA304+'OddsRatio_working_3-way'!AG304</f>
        <v>-0.97141342723743673</v>
      </c>
      <c r="AN304" s="11">
        <f>'OddsRatio_working_3-way'!AB304+'OddsRatio_working_3-way'!AH304</f>
        <v>-0.10855970297673619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1.0799731302141726</v>
      </c>
      <c r="AS304" s="11">
        <f>IF(('OddsRatio_working_3-way'!X304=0),IF(Q304&gt;0,-Q304^(1/3),(-Q304)^(1/3)),'OddsRatio_working_3-way'!AM304-'OddsRatio_working_3-way'!R304/3)</f>
        <v>-0.97141342723743673</v>
      </c>
      <c r="AT304" s="11">
        <f>IF(('OddsRatio_working_3-way'!X304=0),IF(Q304&gt;0,-Q304^(1/3),(-Q304)^(1/3)),'OddsRatio_working_3-way'!AN304-'OddsRatio_working_3-way'!R304/3)</f>
        <v>-0.10855970297673619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3.09</v>
      </c>
      <c r="B305" s="4">
        <f>IF('True_Odds_Calculator_3-way'!B306="","",'True_Odds_Calculator_3-way'!B306)</f>
        <v>3.25</v>
      </c>
      <c r="C305" s="4">
        <f>IF('True_Odds_Calculator_3-way'!C306="","",'True_Odds_Calculator_3-way'!C306)</f>
        <v>2.5099999999999998</v>
      </c>
      <c r="D305" s="9">
        <f t="shared" si="54"/>
        <v>0.31394614233653795</v>
      </c>
      <c r="E305" s="9">
        <f t="shared" si="55"/>
        <v>0.29828020653860748</v>
      </c>
      <c r="F305" s="9">
        <f t="shared" si="56"/>
        <v>0.38777365112485473</v>
      </c>
      <c r="G305" s="9">
        <f t="shared" si="57"/>
        <v>1.0455788112117046</v>
      </c>
      <c r="H305" s="9">
        <f t="shared" si="58"/>
        <v>3.1852597154324616</v>
      </c>
      <c r="I305" s="9">
        <f t="shared" si="59"/>
        <v>3.352552325226335</v>
      </c>
      <c r="J305" s="9">
        <f t="shared" si="60"/>
        <v>2.578824004929674</v>
      </c>
      <c r="K305" s="11">
        <f t="shared" si="61"/>
        <v>0.3236245954692557</v>
      </c>
      <c r="L305" s="11">
        <f t="shared" si="62"/>
        <v>0.30769230769230771</v>
      </c>
      <c r="M305" s="11">
        <f t="shared" si="63"/>
        <v>0.39840637450199207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-0.2817021681756916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0.23208138320504396</v>
      </c>
      <c r="Q305" s="11">
        <f>2*'OddsRatio_working_3-way'!K305*'OddsRatio_working_3-way'!L305*'OddsRatio_working_3-way'!M305</f>
        <v>7.9344062634203058E-2</v>
      </c>
      <c r="R305" s="11">
        <f t="shared" si="64"/>
        <v>0</v>
      </c>
      <c r="S305" s="11">
        <f t="shared" si="65"/>
        <v>-0.82385373427548403</v>
      </c>
      <c r="T305" s="11">
        <f t="shared" si="66"/>
        <v>-0.28165939633349879</v>
      </c>
      <c r="U305" s="11">
        <f>'OddsRatio_working_3-way'!S305-'OddsRatio_working_3-way'!R305^2/3</f>
        <v>-0.82385373427548403</v>
      </c>
      <c r="V305" s="11">
        <f>'OddsRatio_working_3-way'!S305*'OddsRatio_working_3-way'!R305/3-2*'OddsRatio_working_3-way'!R305^3/27-'OddsRatio_working_3-way'!T305</f>
        <v>0.28165939633349879</v>
      </c>
      <c r="W305" s="11">
        <f>'OddsRatio_working_3-way'!V305^2+4*'OddsRatio_working_3-way'!U305^3/27</f>
        <v>-3.5092206247967217E-3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0.1439107676372304</v>
      </c>
      <c r="Y305" s="11">
        <f>IF('OddsRatio_working_3-way'!W305&gt;=0,IF('OddsRatio_working_3-way'!V305+SQRT('OddsRatio_working_3-way'!W305)&gt;0,0,PI()),ACOS('OddsRatio_working_3-way'!V305/(2*'OddsRatio_working_3-way'!X305)))</f>
        <v>0.20729889939237833</v>
      </c>
      <c r="Z305" s="11">
        <f>'OddsRatio_working_3-way'!X305^(1/3)*COS('OddsRatio_working_3-way'!Y305/3)</f>
        <v>0.5227894056058523</v>
      </c>
      <c r="AA305" s="11">
        <f>'OddsRatio_working_3-way'!X305^(1/3)*COS(('OddsRatio_working_3-way'!Y305+2*PI())/3)</f>
        <v>-0.29272937383328346</v>
      </c>
      <c r="AB305" s="11">
        <f>'OddsRatio_working_3-way'!X305^(1/3)*COS(('OddsRatio_working_3-way'!Y305+4*PI())/3)</f>
        <v>-0.23006003177256859</v>
      </c>
      <c r="AC305" s="11">
        <f>'OddsRatio_working_3-way'!X305^(1/3)*SIN('OddsRatio_working_3-way'!Y305/3)</f>
        <v>3.6182161508690434E-2</v>
      </c>
      <c r="AD305" s="11">
        <f>'OddsRatio_working_3-way'!X305^(1/3)*SIN(('OddsRatio_working_3-way'!Y305+2*PI())/3)</f>
        <v>0.43465782532968983</v>
      </c>
      <c r="AE305" s="11">
        <f>'OddsRatio_working_3-way'!X305^(1/3)*SIN(('OddsRatio_working_3-way'!Y305+4*PI())/3)</f>
        <v>-0.47083998683838024</v>
      </c>
      <c r="AF305" s="11">
        <f>-'OddsRatio_working_3-way'!U305/(3*'OddsRatio_working_3-way'!X305^(1/3))*COS(('OddsRatio_working_3-way'!Y305)/3)</f>
        <v>0.5227894056058523</v>
      </c>
      <c r="AG305" s="11">
        <f>-'OddsRatio_working_3-way'!U305/(3*'OddsRatio_working_3-way'!X305^(1/3))*COS(('OddsRatio_working_3-way'!Y305+2*PI())/3)</f>
        <v>-0.29272937383328346</v>
      </c>
      <c r="AH305" s="11">
        <f>-'OddsRatio_working_3-way'!U305/(3*'OddsRatio_working_3-way'!X305^(1/3))*COS(('OddsRatio_working_3-way'!Y305+4*PI())/3)</f>
        <v>-0.23006003177256859</v>
      </c>
      <c r="AI305" s="11">
        <f>'OddsRatio_working_3-way'!U305/(3*'OddsRatio_working_3-way'!X305^(1/3))*SIN(('OddsRatio_working_3-way'!Y305)/3)</f>
        <v>-3.6182161508690434E-2</v>
      </c>
      <c r="AJ305" s="11">
        <f>'OddsRatio_working_3-way'!U305/(3*'OddsRatio_working_3-way'!X305^(1/3))*SIN(('OddsRatio_working_3-way'!Y305+2*PI())/3)</f>
        <v>-0.43465782532968983</v>
      </c>
      <c r="AK305" s="11">
        <f>'OddsRatio_working_3-way'!U305/(3*'OddsRatio_working_3-way'!X305^(1/3))*SIN(('OddsRatio_working_3-way'!Y305+4*PI())/3)</f>
        <v>0.47083998683838024</v>
      </c>
      <c r="AL305" s="11">
        <f>'OddsRatio_working_3-way'!Z305+'OddsRatio_working_3-way'!AF305</f>
        <v>1.0455788112117046</v>
      </c>
      <c r="AM305" s="11">
        <f>'OddsRatio_working_3-way'!AA305+'OddsRatio_working_3-way'!AG305</f>
        <v>-0.58545874766656691</v>
      </c>
      <c r="AN305" s="11">
        <f>'OddsRatio_working_3-way'!AB305+'OddsRatio_working_3-way'!AH305</f>
        <v>-0.46012006354513718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1.0455788112117046</v>
      </c>
      <c r="AS305" s="11">
        <f>IF(('OddsRatio_working_3-way'!X305=0),IF(Q305&gt;0,-Q305^(1/3),(-Q305)^(1/3)),'OddsRatio_working_3-way'!AM305-'OddsRatio_working_3-way'!R305/3)</f>
        <v>-0.58545874766656691</v>
      </c>
      <c r="AT305" s="11">
        <f>IF(('OddsRatio_working_3-way'!X305=0),IF(Q305&gt;0,-Q305^(1/3),(-Q305)^(1/3)),'OddsRatio_working_3-way'!AN305-'OddsRatio_working_3-way'!R305/3)</f>
        <v>-0.46012006354513718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2.69</v>
      </c>
      <c r="B306" s="4">
        <f>IF('True_Odds_Calculator_3-way'!B307="","",'True_Odds_Calculator_3-way'!B307)</f>
        <v>3.53</v>
      </c>
      <c r="C306" s="4">
        <f>IF('True_Odds_Calculator_3-way'!C307="","",'True_Odds_Calculator_3-way'!C307)</f>
        <v>2.67</v>
      </c>
      <c r="D306" s="9">
        <f t="shared" si="54"/>
        <v>0.36144255430437444</v>
      </c>
      <c r="E306" s="9">
        <f t="shared" si="55"/>
        <v>0.27436271080369623</v>
      </c>
      <c r="F306" s="9">
        <f t="shared" si="56"/>
        <v>0.36419473489192927</v>
      </c>
      <c r="G306" s="9">
        <f t="shared" si="57"/>
        <v>1.0453795158421229</v>
      </c>
      <c r="H306" s="9">
        <f t="shared" si="58"/>
        <v>2.7666913817731871</v>
      </c>
      <c r="I306" s="9">
        <f t="shared" si="59"/>
        <v>3.6448101750805706</v>
      </c>
      <c r="J306" s="9">
        <f t="shared" si="60"/>
        <v>2.7457837914563452</v>
      </c>
      <c r="K306" s="11">
        <f t="shared" si="61"/>
        <v>0.37174721189591081</v>
      </c>
      <c r="L306" s="11">
        <f t="shared" si="62"/>
        <v>0.28328611898016998</v>
      </c>
      <c r="M306" s="11">
        <f t="shared" si="63"/>
        <v>0.37453183520599254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-0.28163423783499242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0.23231489088358898</v>
      </c>
      <c r="Q306" s="11">
        <f>2*'OddsRatio_working_3-way'!K306*'OddsRatio_working_3-way'!L306*'OddsRatio_working_3-way'!M306</f>
        <v>7.8884513033476739E-2</v>
      </c>
      <c r="R306" s="11">
        <f t="shared" si="64"/>
        <v>0</v>
      </c>
      <c r="S306" s="11">
        <f t="shared" si="65"/>
        <v>-0.82488156507342225</v>
      </c>
      <c r="T306" s="11">
        <f t="shared" si="66"/>
        <v>-0.28009560783477838</v>
      </c>
      <c r="U306" s="11">
        <f>'OddsRatio_working_3-way'!S306-'OddsRatio_working_3-way'!R306^2/3</f>
        <v>-0.82488156507342225</v>
      </c>
      <c r="V306" s="11">
        <f>'OddsRatio_working_3-way'!S306*'OddsRatio_working_3-way'!R306/3-2*'OddsRatio_working_3-way'!R306^3/27-'OddsRatio_working_3-way'!T306</f>
        <v>0.28009560783477838</v>
      </c>
      <c r="W306" s="11">
        <f>'OddsRatio_working_3-way'!V306^2+4*'OddsRatio_working_3-way'!U306^3/27</f>
        <v>-4.698129049301808E-3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0.14418016383819565</v>
      </c>
      <c r="Y306" s="11">
        <f>IF('OddsRatio_working_3-way'!W306&gt;=0,IF('OddsRatio_working_3-way'!V306+SQRT('OddsRatio_working_3-way'!W306)&gt;0,0,PI()),ACOS('OddsRatio_working_3-way'!V306/(2*'OddsRatio_working_3-way'!X306)))</f>
        <v>0.23999604452487033</v>
      </c>
      <c r="Z306" s="11">
        <f>'OddsRatio_working_3-way'!X306^(1/3)*COS('OddsRatio_working_3-way'!Y306/3)</f>
        <v>0.52268975792106132</v>
      </c>
      <c r="AA306" s="11">
        <f>'OddsRatio_working_3-way'!X306^(1/3)*COS(('OddsRatio_working_3-way'!Y306+2*PI())/3)</f>
        <v>-0.29763473968873233</v>
      </c>
      <c r="AB306" s="11">
        <f>'OddsRatio_working_3-way'!X306^(1/3)*COS(('OddsRatio_working_3-way'!Y306+4*PI())/3)</f>
        <v>-0.2250550182323291</v>
      </c>
      <c r="AC306" s="11">
        <f>'OddsRatio_working_3-way'!X306^(1/3)*SIN('OddsRatio_working_3-way'!Y306/3)</f>
        <v>4.190392172056244E-2</v>
      </c>
      <c r="AD306" s="11">
        <f>'OddsRatio_working_3-way'!X306^(1/3)*SIN(('OddsRatio_working_3-way'!Y306+2*PI())/3)</f>
        <v>0.43171064779729634</v>
      </c>
      <c r="AE306" s="11">
        <f>'OddsRatio_working_3-way'!X306^(1/3)*SIN(('OddsRatio_working_3-way'!Y306+4*PI())/3)</f>
        <v>-0.47361456951785885</v>
      </c>
      <c r="AF306" s="11">
        <f>-'OddsRatio_working_3-way'!U306/(3*'OddsRatio_working_3-way'!X306^(1/3))*COS(('OddsRatio_working_3-way'!Y306)/3)</f>
        <v>0.52268975792106143</v>
      </c>
      <c r="AG306" s="11">
        <f>-'OddsRatio_working_3-way'!U306/(3*'OddsRatio_working_3-way'!X306^(1/3))*COS(('OddsRatio_working_3-way'!Y306+2*PI())/3)</f>
        <v>-0.29763473968873239</v>
      </c>
      <c r="AH306" s="11">
        <f>-'OddsRatio_working_3-way'!U306/(3*'OddsRatio_working_3-way'!X306^(1/3))*COS(('OddsRatio_working_3-way'!Y306+4*PI())/3)</f>
        <v>-0.22505501823232915</v>
      </c>
      <c r="AI306" s="11">
        <f>'OddsRatio_working_3-way'!U306/(3*'OddsRatio_working_3-way'!X306^(1/3))*SIN(('OddsRatio_working_3-way'!Y306)/3)</f>
        <v>-4.1903921720562447E-2</v>
      </c>
      <c r="AJ306" s="11">
        <f>'OddsRatio_working_3-way'!U306/(3*'OddsRatio_working_3-way'!X306^(1/3))*SIN(('OddsRatio_working_3-way'!Y306+2*PI())/3)</f>
        <v>-0.43171064779729645</v>
      </c>
      <c r="AK306" s="11">
        <f>'OddsRatio_working_3-way'!U306/(3*'OddsRatio_working_3-way'!X306^(1/3))*SIN(('OddsRatio_working_3-way'!Y306+4*PI())/3)</f>
        <v>0.47361456951785891</v>
      </c>
      <c r="AL306" s="11">
        <f>'OddsRatio_working_3-way'!Z306+'OddsRatio_working_3-way'!AF306</f>
        <v>1.0453795158421229</v>
      </c>
      <c r="AM306" s="11">
        <f>'OddsRatio_working_3-way'!AA306+'OddsRatio_working_3-way'!AG306</f>
        <v>-0.59526947937746466</v>
      </c>
      <c r="AN306" s="11">
        <f>'OddsRatio_working_3-way'!AB306+'OddsRatio_working_3-way'!AH306</f>
        <v>-0.45011003646465825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1.0453795158421229</v>
      </c>
      <c r="AS306" s="11">
        <f>IF(('OddsRatio_working_3-way'!X306=0),IF(Q306&gt;0,-Q306^(1/3),(-Q306)^(1/3)),'OddsRatio_working_3-way'!AM306-'OddsRatio_working_3-way'!R306/3)</f>
        <v>-0.59526947937746466</v>
      </c>
      <c r="AT306" s="11">
        <f>IF(('OddsRatio_working_3-way'!X306=0),IF(Q306&gt;0,-Q306^(1/3),(-Q306)^(1/3)),'OddsRatio_working_3-way'!AN306-'OddsRatio_working_3-way'!R306/3)</f>
        <v>-0.45011003646465825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4.0999999999999996</v>
      </c>
      <c r="B307" s="4">
        <f>IF('True_Odds_Calculator_3-way'!B308="","",'True_Odds_Calculator_3-way'!B308)</f>
        <v>4.24</v>
      </c>
      <c r="C307" s="4">
        <f>IF('True_Odds_Calculator_3-way'!C308="","",'True_Odds_Calculator_3-way'!C308)</f>
        <v>1.82</v>
      </c>
      <c r="D307" s="9">
        <f t="shared" si="54"/>
        <v>0.23515677241697988</v>
      </c>
      <c r="E307" s="9">
        <f t="shared" si="55"/>
        <v>0.22730534857718246</v>
      </c>
      <c r="F307" s="9">
        <f t="shared" si="56"/>
        <v>0.53753787900583783</v>
      </c>
      <c r="G307" s="9">
        <f t="shared" si="57"/>
        <v>1.0491878216608792</v>
      </c>
      <c r="H307" s="9">
        <f t="shared" si="58"/>
        <v>4.2524822471487251</v>
      </c>
      <c r="I307" s="9">
        <f t="shared" si="59"/>
        <v>4.3993685421812501</v>
      </c>
      <c r="J307" s="9">
        <f t="shared" si="60"/>
        <v>1.8603340137619206</v>
      </c>
      <c r="K307" s="11">
        <f t="shared" si="61"/>
        <v>0.24390243902439027</v>
      </c>
      <c r="L307" s="11">
        <f t="shared" si="62"/>
        <v>0.23584905660377356</v>
      </c>
      <c r="M307" s="11">
        <f t="shared" si="63"/>
        <v>0.54945054945054939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-0.26031515654157167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0.22630383882109606</v>
      </c>
      <c r="Q307" s="11">
        <f>2*'OddsRatio_working_3-way'!K307*'OddsRatio_working_3-way'!L307*'OddsRatio_working_3-way'!M307</f>
        <v>6.3213362799188835E-2</v>
      </c>
      <c r="R307" s="11">
        <f t="shared" si="64"/>
        <v>0</v>
      </c>
      <c r="S307" s="11">
        <f t="shared" si="65"/>
        <v>-0.86934561101883401</v>
      </c>
      <c r="T307" s="11">
        <f t="shared" si="66"/>
        <v>-0.2428339695583335</v>
      </c>
      <c r="U307" s="11">
        <f>'OddsRatio_working_3-way'!S307-'OddsRatio_working_3-way'!R307^2/3</f>
        <v>-0.86934561101883401</v>
      </c>
      <c r="V307" s="11">
        <f>'OddsRatio_working_3-way'!S307*'OddsRatio_working_3-way'!R307/3-2*'OddsRatio_working_3-way'!R307^3/27-'OddsRatio_working_3-way'!T307</f>
        <v>0.2428339695583335</v>
      </c>
      <c r="W307" s="11">
        <f>'OddsRatio_working_3-way'!V307^2+4*'OddsRatio_working_3-way'!U307^3/27</f>
        <v>-3.8367692314072818E-2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0.15599361291855066</v>
      </c>
      <c r="Y307" s="11">
        <f>IF('OddsRatio_working_3-way'!W307&gt;=0,IF('OddsRatio_working_3-way'!V307+SQRT('OddsRatio_working_3-way'!W307)&gt;0,0,PI()),ACOS('OddsRatio_working_3-way'!V307/(2*'OddsRatio_working_3-way'!X307)))</f>
        <v>0.67876947932797316</v>
      </c>
      <c r="Z307" s="11">
        <f>'OddsRatio_working_3-way'!X307^(1/3)*COS('OddsRatio_working_3-way'!Y307/3)</f>
        <v>0.52459391083043971</v>
      </c>
      <c r="AA307" s="11">
        <f>'OddsRatio_working_3-way'!X307^(1/3)*COS(('OddsRatio_working_3-way'!Y307+2*PI())/3)</f>
        <v>-0.36687861869529492</v>
      </c>
      <c r="AB307" s="11">
        <f>'OddsRatio_working_3-way'!X307^(1/3)*COS(('OddsRatio_working_3-way'!Y307+4*PI())/3)</f>
        <v>-0.15771529213514454</v>
      </c>
      <c r="AC307" s="11">
        <f>'OddsRatio_working_3-way'!X307^(1/3)*SIN('OddsRatio_working_3-way'!Y307/3)</f>
        <v>0.1207605028941004</v>
      </c>
      <c r="AD307" s="11">
        <f>'OddsRatio_working_3-way'!X307^(1/3)*SIN(('OddsRatio_working_3-way'!Y307+2*PI())/3)</f>
        <v>0.39393140200273929</v>
      </c>
      <c r="AE307" s="11">
        <f>'OddsRatio_working_3-way'!X307^(1/3)*SIN(('OddsRatio_working_3-way'!Y307+4*PI())/3)</f>
        <v>-0.51469190489683969</v>
      </c>
      <c r="AF307" s="11">
        <f>-'OddsRatio_working_3-way'!U307/(3*'OddsRatio_working_3-way'!X307^(1/3))*COS(('OddsRatio_working_3-way'!Y307)/3)</f>
        <v>0.5245939108304396</v>
      </c>
      <c r="AG307" s="11">
        <f>-'OddsRatio_working_3-way'!U307/(3*'OddsRatio_working_3-way'!X307^(1/3))*COS(('OddsRatio_working_3-way'!Y307+2*PI())/3)</f>
        <v>-0.36687861869529487</v>
      </c>
      <c r="AH307" s="11">
        <f>-'OddsRatio_working_3-way'!U307/(3*'OddsRatio_working_3-way'!X307^(1/3))*COS(('OddsRatio_working_3-way'!Y307+4*PI())/3)</f>
        <v>-0.15771529213514451</v>
      </c>
      <c r="AI307" s="11">
        <f>'OddsRatio_working_3-way'!U307/(3*'OddsRatio_working_3-way'!X307^(1/3))*SIN(('OddsRatio_working_3-way'!Y307)/3)</f>
        <v>-0.12076050289410037</v>
      </c>
      <c r="AJ307" s="11">
        <f>'OddsRatio_working_3-way'!U307/(3*'OddsRatio_working_3-way'!X307^(1/3))*SIN(('OddsRatio_working_3-way'!Y307+2*PI())/3)</f>
        <v>-0.39393140200273918</v>
      </c>
      <c r="AK307" s="11">
        <f>'OddsRatio_working_3-way'!U307/(3*'OddsRatio_working_3-way'!X307^(1/3))*SIN(('OddsRatio_working_3-way'!Y307+4*PI())/3)</f>
        <v>0.51469190489683958</v>
      </c>
      <c r="AL307" s="11">
        <f>'OddsRatio_working_3-way'!Z307+'OddsRatio_working_3-way'!AF307</f>
        <v>1.0491878216608792</v>
      </c>
      <c r="AM307" s="11">
        <f>'OddsRatio_working_3-way'!AA307+'OddsRatio_working_3-way'!AG307</f>
        <v>-0.73375723739058984</v>
      </c>
      <c r="AN307" s="11">
        <f>'OddsRatio_working_3-way'!AB307+'OddsRatio_working_3-way'!AH307</f>
        <v>-0.31543058427028903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1.0491878216608792</v>
      </c>
      <c r="AS307" s="11">
        <f>IF(('OddsRatio_working_3-way'!X307=0),IF(Q307&gt;0,-Q307^(1/3),(-Q307)^(1/3)),'OddsRatio_working_3-way'!AM307-'OddsRatio_working_3-way'!R307/3)</f>
        <v>-0.73375723739058984</v>
      </c>
      <c r="AT307" s="11">
        <f>IF(('OddsRatio_working_3-way'!X307=0),IF(Q307&gt;0,-Q307^(1/3),(-Q307)^(1/3)),'OddsRatio_working_3-way'!AN307-'OddsRatio_working_3-way'!R307/3)</f>
        <v>-0.31543058427028903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1.88</v>
      </c>
      <c r="B308" s="4">
        <f>IF('True_Odds_Calculator_3-way'!B309="","",'True_Odds_Calculator_3-way'!B309)</f>
        <v>3.4</v>
      </c>
      <c r="C308" s="4">
        <f>IF('True_Odds_Calculator_3-way'!C309="","",'True_Odds_Calculator_3-way'!C309)</f>
        <v>4.29</v>
      </c>
      <c r="D308" s="9">
        <f t="shared" si="54"/>
        <v>0.50839158687257369</v>
      </c>
      <c r="E308" s="9">
        <f t="shared" si="55"/>
        <v>0.27493380206825868</v>
      </c>
      <c r="F308" s="9">
        <f t="shared" si="56"/>
        <v>0.21667461105916766</v>
      </c>
      <c r="G308" s="9">
        <f t="shared" si="57"/>
        <v>1.0988496631996023</v>
      </c>
      <c r="H308" s="9">
        <f t="shared" si="58"/>
        <v>1.96698770361565</v>
      </c>
      <c r="I308" s="9">
        <f t="shared" si="59"/>
        <v>3.6372391916790461</v>
      </c>
      <c r="J308" s="9">
        <f t="shared" si="60"/>
        <v>4.6152153919266921</v>
      </c>
      <c r="K308" s="11">
        <f t="shared" si="61"/>
        <v>0.53191489361702127</v>
      </c>
      <c r="L308" s="11">
        <f t="shared" si="62"/>
        <v>0.29411764705882354</v>
      </c>
      <c r="M308" s="11">
        <f t="shared" si="63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-0.25339366515837114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0.23959144735114696</v>
      </c>
      <c r="Q308" s="11">
        <f>2*'OddsRatio_working_3-way'!K308*'OddsRatio_working_3-way'!L308*'OddsRatio_working_3-way'!M308</f>
        <v>7.2934991583301967E-2</v>
      </c>
      <c r="R308" s="11">
        <f t="shared" si="64"/>
        <v>0</v>
      </c>
      <c r="S308" s="11">
        <f t="shared" si="65"/>
        <v>-0.94553053329649028</v>
      </c>
      <c r="T308" s="11">
        <f t="shared" si="66"/>
        <v>-0.28783273464124515</v>
      </c>
      <c r="U308" s="11">
        <f>'OddsRatio_working_3-way'!S308-'OddsRatio_working_3-way'!R308^2/3</f>
        <v>-0.94553053329649028</v>
      </c>
      <c r="V308" s="11">
        <f>'OddsRatio_working_3-way'!S308*'OddsRatio_working_3-way'!R308/3-2*'OddsRatio_working_3-way'!R308^3/27-'OddsRatio_working_3-way'!T308</f>
        <v>0.28783273464124515</v>
      </c>
      <c r="W308" s="11">
        <f>'OddsRatio_working_3-way'!V308^2+4*'OddsRatio_working_3-way'!U308^3/27</f>
        <v>-4.2386503771985079E-2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0.17694221295598356</v>
      </c>
      <c r="Y308" s="11">
        <f>IF('OddsRatio_working_3-way'!W308&gt;=0,IF('OddsRatio_working_3-way'!V308+SQRT('OddsRatio_working_3-way'!W308)&gt;0,0,PI()),ACOS('OddsRatio_working_3-way'!V308/(2*'OddsRatio_working_3-way'!X308)))</f>
        <v>0.62090486581342585</v>
      </c>
      <c r="Z308" s="11">
        <f>'OddsRatio_working_3-way'!X308^(1/3)*COS('OddsRatio_working_3-way'!Y308/3)</f>
        <v>0.54942483159980116</v>
      </c>
      <c r="AA308" s="11">
        <f>'OddsRatio_working_3-way'!X308^(1/3)*COS(('OddsRatio_working_3-way'!Y308+2*PI())/3)</f>
        <v>-0.37462187050900303</v>
      </c>
      <c r="AB308" s="11">
        <f>'OddsRatio_working_3-way'!X308^(1/3)*COS(('OddsRatio_working_3-way'!Y308+4*PI())/3)</f>
        <v>-0.17480296109079829</v>
      </c>
      <c r="AC308" s="11">
        <f>'OddsRatio_working_3-way'!X308^(1/3)*SIN('OddsRatio_working_3-way'!Y308/3)</f>
        <v>0.11536550114177815</v>
      </c>
      <c r="AD308" s="11">
        <f>'OddsRatio_working_3-way'!X308^(1/3)*SIN(('OddsRatio_working_3-way'!Y308+2*PI())/3)</f>
        <v>0.41813311106452605</v>
      </c>
      <c r="AE308" s="11">
        <f>'OddsRatio_working_3-way'!X308^(1/3)*SIN(('OddsRatio_working_3-way'!Y308+4*PI())/3)</f>
        <v>-0.53349861220630401</v>
      </c>
      <c r="AF308" s="11">
        <f>-'OddsRatio_working_3-way'!U308/(3*'OddsRatio_working_3-way'!X308^(1/3))*COS(('OddsRatio_working_3-way'!Y308)/3)</f>
        <v>0.54942483159980104</v>
      </c>
      <c r="AG308" s="11">
        <f>-'OddsRatio_working_3-way'!U308/(3*'OddsRatio_working_3-way'!X308^(1/3))*COS(('OddsRatio_working_3-way'!Y308+2*PI())/3)</f>
        <v>-0.37462187050900297</v>
      </c>
      <c r="AH308" s="11">
        <f>-'OddsRatio_working_3-way'!U308/(3*'OddsRatio_working_3-way'!X308^(1/3))*COS(('OddsRatio_working_3-way'!Y308+4*PI())/3)</f>
        <v>-0.17480296109079826</v>
      </c>
      <c r="AI308" s="11">
        <f>'OddsRatio_working_3-way'!U308/(3*'OddsRatio_working_3-way'!X308^(1/3))*SIN(('OddsRatio_working_3-way'!Y308)/3)</f>
        <v>-0.11536550114177814</v>
      </c>
      <c r="AJ308" s="11">
        <f>'OddsRatio_working_3-way'!U308/(3*'OddsRatio_working_3-way'!X308^(1/3))*SIN(('OddsRatio_working_3-way'!Y308+2*PI())/3)</f>
        <v>-0.41813311106452594</v>
      </c>
      <c r="AK308" s="11">
        <f>'OddsRatio_working_3-way'!U308/(3*'OddsRatio_working_3-way'!X308^(1/3))*SIN(('OddsRatio_working_3-way'!Y308+4*PI())/3)</f>
        <v>0.5334986122063039</v>
      </c>
      <c r="AL308" s="11">
        <f>'OddsRatio_working_3-way'!Z308+'OddsRatio_working_3-way'!AF308</f>
        <v>1.0988496631996023</v>
      </c>
      <c r="AM308" s="11">
        <f>'OddsRatio_working_3-way'!AA308+'OddsRatio_working_3-way'!AG308</f>
        <v>-0.74924374101800595</v>
      </c>
      <c r="AN308" s="11">
        <f>'OddsRatio_working_3-way'!AB308+'OddsRatio_working_3-way'!AH308</f>
        <v>-0.34960592218159658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1.0988496631996023</v>
      </c>
      <c r="AS308" s="11">
        <f>IF(('OddsRatio_working_3-way'!X308=0),IF(Q308&gt;0,-Q308^(1/3),(-Q308)^(1/3)),'OddsRatio_working_3-way'!AM308-'OddsRatio_working_3-way'!R308/3)</f>
        <v>-0.74924374101800595</v>
      </c>
      <c r="AT308" s="11">
        <f>IF(('OddsRatio_working_3-way'!X308=0),IF(Q308&gt;0,-Q308^(1/3),(-Q308)^(1/3)),'OddsRatio_working_3-way'!AN308-'OddsRatio_working_3-way'!R308/3)</f>
        <v>-0.34960592218159658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3.31</v>
      </c>
      <c r="C309" s="4">
        <f>IF('True_Odds_Calculator_3-way'!C310="","",'True_Odds_Calculator_3-way'!C310)</f>
        <v>2.75</v>
      </c>
      <c r="D309" s="9">
        <f t="shared" si="54"/>
        <v>0.35014842514562294</v>
      </c>
      <c r="E309" s="9">
        <f t="shared" si="55"/>
        <v>0.29454342772051878</v>
      </c>
      <c r="F309" s="9">
        <f t="shared" si="56"/>
        <v>0.35530814713385822</v>
      </c>
      <c r="G309" s="9">
        <f t="shared" si="57"/>
        <v>1.0368333725715257</v>
      </c>
      <c r="H309" s="9">
        <f t="shared" si="58"/>
        <v>2.8559317369030315</v>
      </c>
      <c r="I309" s="9">
        <f t="shared" si="59"/>
        <v>3.3950850906402246</v>
      </c>
      <c r="J309" s="9">
        <f t="shared" si="60"/>
        <v>2.8144584020001702</v>
      </c>
      <c r="K309" s="11">
        <f t="shared" si="61"/>
        <v>0.35842293906810035</v>
      </c>
      <c r="L309" s="11">
        <f t="shared" si="62"/>
        <v>0.30211480362537763</v>
      </c>
      <c r="M309" s="11">
        <f t="shared" si="63"/>
        <v>0.36363636363636365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-0.28492999382776207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0.23035146317477473</v>
      </c>
      <c r="Q309" s="11">
        <f>2*'OddsRatio_working_3-way'!K309*'OddsRatio_working_3-way'!L309*'OddsRatio_working_3-way'!M309</f>
        <v>7.8752636982828958E-2</v>
      </c>
      <c r="R309" s="11">
        <f t="shared" si="64"/>
        <v>0</v>
      </c>
      <c r="S309" s="11">
        <f t="shared" si="65"/>
        <v>-0.80844933199282754</v>
      </c>
      <c r="T309" s="11">
        <f t="shared" si="66"/>
        <v>-0.27639293401464188</v>
      </c>
      <c r="U309" s="11">
        <f>'OddsRatio_working_3-way'!S309-'OddsRatio_working_3-way'!R309^2/3</f>
        <v>-0.80844933199282754</v>
      </c>
      <c r="V309" s="11">
        <f>'OddsRatio_working_3-way'!S309*'OddsRatio_working_3-way'!R309/3-2*'OddsRatio_working_3-way'!R309^3/27-'OddsRatio_working_3-way'!T309</f>
        <v>0.27639293401464188</v>
      </c>
      <c r="W309" s="11">
        <f>'OddsRatio_working_3-way'!V309^2+4*'OddsRatio_working_3-way'!U309^3/27</f>
        <v>-1.8876363291441961E-3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0.13989343292517914</v>
      </c>
      <c r="Y309" s="11">
        <f>IF('OddsRatio_working_3-way'!W309&gt;=0,IF('OddsRatio_working_3-way'!V309+SQRT('OddsRatio_working_3-way'!W309)&gt;0,0,PI()),ACOS('OddsRatio_working_3-way'!V309/(2*'OddsRatio_working_3-way'!X309)))</f>
        <v>0.15591679110260515</v>
      </c>
      <c r="Z309" s="11">
        <f>'OddsRatio_working_3-way'!X309^(1/3)*COS('OddsRatio_working_3-way'!Y309/3)</f>
        <v>0.51841668628576287</v>
      </c>
      <c r="AA309" s="11">
        <f>'OddsRatio_working_3-way'!X309^(1/3)*COS(('OddsRatio_working_3-way'!Y309+2*PI())/3)</f>
        <v>-0.28256294726227438</v>
      </c>
      <c r="AB309" s="11">
        <f>'OddsRatio_working_3-way'!X309^(1/3)*COS(('OddsRatio_working_3-way'!Y309+4*PI())/3)</f>
        <v>-0.23585373902348866</v>
      </c>
      <c r="AC309" s="11">
        <f>'OddsRatio_working_3-way'!X309^(1/3)*SIN('OddsRatio_working_3-way'!Y309/3)</f>
        <v>2.6967573950297377E-2</v>
      </c>
      <c r="AD309" s="11">
        <f>'OddsRatio_working_3-way'!X309^(1/3)*SIN(('OddsRatio_working_3-way'!Y309+2*PI())/3)</f>
        <v>0.4354782330940698</v>
      </c>
      <c r="AE309" s="11">
        <f>'OddsRatio_working_3-way'!X309^(1/3)*SIN(('OddsRatio_working_3-way'!Y309+4*PI())/3)</f>
        <v>-0.462445807044367</v>
      </c>
      <c r="AF309" s="11">
        <f>-'OddsRatio_working_3-way'!U309/(3*'OddsRatio_working_3-way'!X309^(1/3))*COS(('OddsRatio_working_3-way'!Y309)/3)</f>
        <v>0.51841668628576287</v>
      </c>
      <c r="AG309" s="11">
        <f>-'OddsRatio_working_3-way'!U309/(3*'OddsRatio_working_3-way'!X309^(1/3))*COS(('OddsRatio_working_3-way'!Y309+2*PI())/3)</f>
        <v>-0.28256294726227438</v>
      </c>
      <c r="AH309" s="11">
        <f>-'OddsRatio_working_3-way'!U309/(3*'OddsRatio_working_3-way'!X309^(1/3))*COS(('OddsRatio_working_3-way'!Y309+4*PI())/3)</f>
        <v>-0.23585373902348866</v>
      </c>
      <c r="AI309" s="11">
        <f>'OddsRatio_working_3-way'!U309/(3*'OddsRatio_working_3-way'!X309^(1/3))*SIN(('OddsRatio_working_3-way'!Y309)/3)</f>
        <v>-2.6967573950297377E-2</v>
      </c>
      <c r="AJ309" s="11">
        <f>'OddsRatio_working_3-way'!U309/(3*'OddsRatio_working_3-way'!X309^(1/3))*SIN(('OddsRatio_working_3-way'!Y309+2*PI())/3)</f>
        <v>-0.4354782330940698</v>
      </c>
      <c r="AK309" s="11">
        <f>'OddsRatio_working_3-way'!U309/(3*'OddsRatio_working_3-way'!X309^(1/3))*SIN(('OddsRatio_working_3-way'!Y309+4*PI())/3)</f>
        <v>0.462445807044367</v>
      </c>
      <c r="AL309" s="11">
        <f>'OddsRatio_working_3-way'!Z309+'OddsRatio_working_3-way'!AF309</f>
        <v>1.0368333725715257</v>
      </c>
      <c r="AM309" s="11">
        <f>'OddsRatio_working_3-way'!AA309+'OddsRatio_working_3-way'!AG309</f>
        <v>-0.56512589452454876</v>
      </c>
      <c r="AN309" s="11">
        <f>'OddsRatio_working_3-way'!AB309+'OddsRatio_working_3-way'!AH309</f>
        <v>-0.47170747804697732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1.0368333725715257</v>
      </c>
      <c r="AS309" s="11">
        <f>IF(('OddsRatio_working_3-way'!X309=0),IF(Q309&gt;0,-Q309^(1/3),(-Q309)^(1/3)),'OddsRatio_working_3-way'!AM309-'OddsRatio_working_3-way'!R309/3)</f>
        <v>-0.56512589452454876</v>
      </c>
      <c r="AT309" s="11">
        <f>IF(('OddsRatio_working_3-way'!X309=0),IF(Q309&gt;0,-Q309^(1/3),(-Q309)^(1/3)),'OddsRatio_working_3-way'!AN309-'OddsRatio_working_3-way'!R309/3)</f>
        <v>-0.47170747804697732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4.3899999999999997</v>
      </c>
      <c r="B310" s="4">
        <f>IF('True_Odds_Calculator_3-way'!B311="","",'True_Odds_Calculator_3-way'!B311)</f>
        <v>3.52</v>
      </c>
      <c r="C310" s="4">
        <f>IF('True_Odds_Calculator_3-way'!C311="","",'True_Odds_Calculator_3-way'!C311)</f>
        <v>1.94</v>
      </c>
      <c r="D310" s="9">
        <f t="shared" si="54"/>
        <v>0.22018780015229714</v>
      </c>
      <c r="E310" s="9">
        <f t="shared" si="55"/>
        <v>0.27527906827984183</v>
      </c>
      <c r="F310" s="9">
        <f t="shared" si="56"/>
        <v>0.50453313156786095</v>
      </c>
      <c r="G310" s="9">
        <f t="shared" si="57"/>
        <v>1.0447131818434108</v>
      </c>
      <c r="H310" s="9">
        <f t="shared" si="58"/>
        <v>4.5415776864491617</v>
      </c>
      <c r="I310" s="9">
        <f t="shared" si="59"/>
        <v>3.6326772182453952</v>
      </c>
      <c r="J310" s="9">
        <f t="shared" si="60"/>
        <v>1.9820303909328054</v>
      </c>
      <c r="K310" s="11">
        <f t="shared" si="61"/>
        <v>0.22779043280182235</v>
      </c>
      <c r="L310" s="11">
        <f t="shared" si="62"/>
        <v>0.28409090909090912</v>
      </c>
      <c r="M310" s="11">
        <f t="shared" si="63"/>
        <v>0.51546391752577325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-0.2678669784997425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0.22849760788022538</v>
      </c>
      <c r="Q310" s="11">
        <f>2*'OddsRatio_working_3-way'!K310*'OddsRatio_working_3-way'!L310*'OddsRatio_working_3-way'!M310</f>
        <v>6.6714630038022027E-2</v>
      </c>
      <c r="R310" s="11">
        <f t="shared" si="64"/>
        <v>0</v>
      </c>
      <c r="S310" s="11">
        <f t="shared" si="65"/>
        <v>-0.85302641318457639</v>
      </c>
      <c r="T310" s="11">
        <f t="shared" si="66"/>
        <v>-0.24905880676921943</v>
      </c>
      <c r="U310" s="11">
        <f>'OddsRatio_working_3-way'!S310-'OddsRatio_working_3-way'!R310^2/3</f>
        <v>-0.85302641318457639</v>
      </c>
      <c r="V310" s="11">
        <f>'OddsRatio_working_3-way'!S310*'OddsRatio_working_3-way'!R310/3-2*'OddsRatio_working_3-way'!R310^3/27-'OddsRatio_working_3-way'!T310</f>
        <v>0.24905880676921943</v>
      </c>
      <c r="W310" s="11">
        <f>'OddsRatio_working_3-way'!V310^2+4*'OddsRatio_working_3-way'!U310^3/27</f>
        <v>-2.9926471392584517E-2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0.15162186569051633</v>
      </c>
      <c r="Y310" s="11">
        <f>IF('OddsRatio_working_3-way'!W310&gt;=0,IF('OddsRatio_working_3-way'!V310+SQRT('OddsRatio_working_3-way'!W310)&gt;0,0,PI()),ACOS('OddsRatio_working_3-way'!V310/(2*'OddsRatio_working_3-way'!X310)))</f>
        <v>0.6070829721019092</v>
      </c>
      <c r="Z310" s="11">
        <f>'OddsRatio_working_3-way'!X310^(1/3)*COS('OddsRatio_working_3-way'!Y310/3)</f>
        <v>0.52235659092170539</v>
      </c>
      <c r="AA310" s="11">
        <f>'OddsRatio_working_3-way'!X310^(1/3)*COS(('OddsRatio_working_3-way'!Y310+2*PI())/3)</f>
        <v>-0.35399153393810168</v>
      </c>
      <c r="AB310" s="11">
        <f>'OddsRatio_working_3-way'!X310^(1/3)*COS(('OddsRatio_working_3-way'!Y310+4*PI())/3)</f>
        <v>-0.16836505698360374</v>
      </c>
      <c r="AC310" s="11">
        <f>'OddsRatio_working_3-way'!X310^(1/3)*SIN('OddsRatio_working_3-way'!Y310/3)</f>
        <v>0.10717149643840126</v>
      </c>
      <c r="AD310" s="11">
        <f>'OddsRatio_working_3-way'!X310^(1/3)*SIN(('OddsRatio_working_3-way'!Y310+2*PI())/3)</f>
        <v>0.39878832935323211</v>
      </c>
      <c r="AE310" s="11">
        <f>'OddsRatio_working_3-way'!X310^(1/3)*SIN(('OddsRatio_working_3-way'!Y310+4*PI())/3)</f>
        <v>-0.50595982579163334</v>
      </c>
      <c r="AF310" s="11">
        <f>-'OddsRatio_working_3-way'!U310/(3*'OddsRatio_working_3-way'!X310^(1/3))*COS(('OddsRatio_working_3-way'!Y310)/3)</f>
        <v>0.52235659092170539</v>
      </c>
      <c r="AG310" s="11">
        <f>-'OddsRatio_working_3-way'!U310/(3*'OddsRatio_working_3-way'!X310^(1/3))*COS(('OddsRatio_working_3-way'!Y310+2*PI())/3)</f>
        <v>-0.35399153393810168</v>
      </c>
      <c r="AH310" s="11">
        <f>-'OddsRatio_working_3-way'!U310/(3*'OddsRatio_working_3-way'!X310^(1/3))*COS(('OddsRatio_working_3-way'!Y310+4*PI())/3)</f>
        <v>-0.16836505698360374</v>
      </c>
      <c r="AI310" s="11">
        <f>'OddsRatio_working_3-way'!U310/(3*'OddsRatio_working_3-way'!X310^(1/3))*SIN(('OddsRatio_working_3-way'!Y310)/3)</f>
        <v>-0.10717149643840126</v>
      </c>
      <c r="AJ310" s="11">
        <f>'OddsRatio_working_3-way'!U310/(3*'OddsRatio_working_3-way'!X310^(1/3))*SIN(('OddsRatio_working_3-way'!Y310+2*PI())/3)</f>
        <v>-0.39878832935323211</v>
      </c>
      <c r="AK310" s="11">
        <f>'OddsRatio_working_3-way'!U310/(3*'OddsRatio_working_3-way'!X310^(1/3))*SIN(('OddsRatio_working_3-way'!Y310+4*PI())/3)</f>
        <v>0.50595982579163334</v>
      </c>
      <c r="AL310" s="11">
        <f>'OddsRatio_working_3-way'!Z310+'OddsRatio_working_3-way'!AF310</f>
        <v>1.0447131818434108</v>
      </c>
      <c r="AM310" s="11">
        <f>'OddsRatio_working_3-way'!AA310+'OddsRatio_working_3-way'!AG310</f>
        <v>-0.70798306787620335</v>
      </c>
      <c r="AN310" s="11">
        <f>'OddsRatio_working_3-way'!AB310+'OddsRatio_working_3-way'!AH310</f>
        <v>-0.33673011396720748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1.0447131818434108</v>
      </c>
      <c r="AS310" s="11">
        <f>IF(('OddsRatio_working_3-way'!X310=0),IF(Q310&gt;0,-Q310^(1/3),(-Q310)^(1/3)),'OddsRatio_working_3-way'!AM310-'OddsRatio_working_3-way'!R310/3)</f>
        <v>-0.70798306787620335</v>
      </c>
      <c r="AT310" s="11">
        <f>IF(('OddsRatio_working_3-way'!X310=0),IF(Q310&gt;0,-Q310^(1/3),(-Q310)^(1/3)),'OddsRatio_working_3-way'!AN310-'OddsRatio_working_3-way'!R310/3)</f>
        <v>-0.33673011396720748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2.2400000000000002</v>
      </c>
      <c r="B311" s="4">
        <f>IF('True_Odds_Calculator_3-way'!B312="","",'True_Odds_Calculator_3-way'!B312)</f>
        <v>3.36</v>
      </c>
      <c r="C311" s="4">
        <f>IF('True_Odds_Calculator_3-way'!C312="","",'True_Odds_Calculator_3-way'!C312)</f>
        <v>3.55</v>
      </c>
      <c r="D311" s="9">
        <f t="shared" si="54"/>
        <v>0.43673257330822424</v>
      </c>
      <c r="E311" s="9">
        <f t="shared" si="55"/>
        <v>0.28946502167708615</v>
      </c>
      <c r="F311" s="9">
        <f t="shared" si="56"/>
        <v>0.2738024050146895</v>
      </c>
      <c r="G311" s="9">
        <f t="shared" si="57"/>
        <v>1.0401054386910737</v>
      </c>
      <c r="H311" s="9">
        <f t="shared" si="58"/>
        <v>2.2897307439769312</v>
      </c>
      <c r="I311" s="9">
        <f t="shared" si="59"/>
        <v>3.4546488353109344</v>
      </c>
      <c r="J311" s="9">
        <f t="shared" si="60"/>
        <v>3.6522688686622384</v>
      </c>
      <c r="K311" s="11">
        <f t="shared" si="61"/>
        <v>0.4464285714285714</v>
      </c>
      <c r="L311" s="11">
        <f t="shared" si="62"/>
        <v>0.29761904761904762</v>
      </c>
      <c r="M311" s="11">
        <f t="shared" si="63"/>
        <v>0.28169014084507044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-0.27929182236274774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0.23017569703937912</v>
      </c>
      <c r="Q311" s="11">
        <f>2*'OddsRatio_working_3-way'!K311*'OddsRatio_working_3-way'!L311*'OddsRatio_working_3-way'!M311</f>
        <v>7.485388521605825E-2</v>
      </c>
      <c r="R311" s="11">
        <f t="shared" si="64"/>
        <v>0</v>
      </c>
      <c r="S311" s="11">
        <f t="shared" si="65"/>
        <v>-0.82414048178046551</v>
      </c>
      <c r="T311" s="11">
        <f t="shared" si="66"/>
        <v>-0.26801316480665544</v>
      </c>
      <c r="U311" s="11">
        <f>'OddsRatio_working_3-way'!S311-'OddsRatio_working_3-way'!R311^2/3</f>
        <v>-0.82414048178046551</v>
      </c>
      <c r="V311" s="11">
        <f>'OddsRatio_working_3-way'!S311*'OddsRatio_working_3-way'!R311/3-2*'OddsRatio_working_3-way'!R311^3/27-'OddsRatio_working_3-way'!T311</f>
        <v>0.26801316480665544</v>
      </c>
      <c r="W311" s="11">
        <f>'OddsRatio_working_3-way'!V311^2+4*'OddsRatio_working_3-way'!U311^3/27</f>
        <v>-1.1096710017748035E-2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0.14398590775439404</v>
      </c>
      <c r="Y311" s="11">
        <f>IF('OddsRatio_working_3-way'!W311&gt;=0,IF('OddsRatio_working_3-way'!V311+SQRT('OddsRatio_working_3-way'!W311)&gt;0,0,PI()),ACOS('OddsRatio_working_3-way'!V311/(2*'OddsRatio_working_3-way'!X311)))</f>
        <v>0.37449533902415211</v>
      </c>
      <c r="Z311" s="11">
        <f>'OddsRatio_working_3-way'!X311^(1/3)*COS('OddsRatio_working_3-way'!Y311/3)</f>
        <v>0.52005271934553698</v>
      </c>
      <c r="AA311" s="11">
        <f>'OddsRatio_working_3-way'!X311^(1/3)*COS(('OddsRatio_working_3-way'!Y311+2*PI())/3)</f>
        <v>-0.31654182013360643</v>
      </c>
      <c r="AB311" s="11">
        <f>'OddsRatio_working_3-way'!X311^(1/3)*COS(('OddsRatio_working_3-way'!Y311+4*PI())/3)</f>
        <v>-0.20351089921193047</v>
      </c>
      <c r="AC311" s="11">
        <f>'OddsRatio_working_3-way'!X311^(1/3)*SIN('OddsRatio_working_3-way'!Y311/3)</f>
        <v>6.5258432620880838E-2</v>
      </c>
      <c r="AD311" s="11">
        <f>'OddsRatio_working_3-way'!X311^(1/3)*SIN(('OddsRatio_working_3-way'!Y311+2*PI())/3)</f>
        <v>0.4177496499499736</v>
      </c>
      <c r="AE311" s="11">
        <f>'OddsRatio_working_3-way'!X311^(1/3)*SIN(('OddsRatio_working_3-way'!Y311+4*PI())/3)</f>
        <v>-0.48300808257085448</v>
      </c>
      <c r="AF311" s="11">
        <f>-'OddsRatio_working_3-way'!U311/(3*'OddsRatio_working_3-way'!X311^(1/3))*COS(('OddsRatio_working_3-way'!Y311)/3)</f>
        <v>0.52005271934553687</v>
      </c>
      <c r="AG311" s="11">
        <f>-'OddsRatio_working_3-way'!U311/(3*'OddsRatio_working_3-way'!X311^(1/3))*COS(('OddsRatio_working_3-way'!Y311+2*PI())/3)</f>
        <v>-0.31654182013360632</v>
      </c>
      <c r="AH311" s="11">
        <f>-'OddsRatio_working_3-way'!U311/(3*'OddsRatio_working_3-way'!X311^(1/3))*COS(('OddsRatio_working_3-way'!Y311+4*PI())/3)</f>
        <v>-0.20351089921193041</v>
      </c>
      <c r="AI311" s="11">
        <f>'OddsRatio_working_3-way'!U311/(3*'OddsRatio_working_3-way'!X311^(1/3))*SIN(('OddsRatio_working_3-way'!Y311)/3)</f>
        <v>-6.5258432620880824E-2</v>
      </c>
      <c r="AJ311" s="11">
        <f>'OddsRatio_working_3-way'!U311/(3*'OddsRatio_working_3-way'!X311^(1/3))*SIN(('OddsRatio_working_3-way'!Y311+2*PI())/3)</f>
        <v>-0.41774964994997349</v>
      </c>
      <c r="AK311" s="11">
        <f>'OddsRatio_working_3-way'!U311/(3*'OddsRatio_working_3-way'!X311^(1/3))*SIN(('OddsRatio_working_3-way'!Y311+4*PI())/3)</f>
        <v>0.48300808257085437</v>
      </c>
      <c r="AL311" s="11">
        <f>'OddsRatio_working_3-way'!Z311+'OddsRatio_working_3-way'!AF311</f>
        <v>1.0401054386910737</v>
      </c>
      <c r="AM311" s="11">
        <f>'OddsRatio_working_3-way'!AA311+'OddsRatio_working_3-way'!AG311</f>
        <v>-0.63308364026721275</v>
      </c>
      <c r="AN311" s="11">
        <f>'OddsRatio_working_3-way'!AB311+'OddsRatio_working_3-way'!AH311</f>
        <v>-0.40702179842386088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1.0401054386910737</v>
      </c>
      <c r="AS311" s="11">
        <f>IF(('OddsRatio_working_3-way'!X311=0),IF(Q311&gt;0,-Q311^(1/3),(-Q311)^(1/3)),'OddsRatio_working_3-way'!AM311-'OddsRatio_working_3-way'!R311/3)</f>
        <v>-0.63308364026721275</v>
      </c>
      <c r="AT311" s="11">
        <f>IF(('OddsRatio_working_3-way'!X311=0),IF(Q311&gt;0,-Q311^(1/3),(-Q311)^(1/3)),'OddsRatio_working_3-way'!AN311-'OddsRatio_working_3-way'!R311/3)</f>
        <v>-0.40702179842386088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3.12</v>
      </c>
      <c r="C312" s="4">
        <f>IF('True_Odds_Calculator_3-way'!C313="","",'True_Odds_Calculator_3-way'!C313)</f>
        <v>3.17</v>
      </c>
      <c r="D312" s="9">
        <f t="shared" si="54"/>
        <v>0.38021257267394359</v>
      </c>
      <c r="E312" s="9">
        <f t="shared" si="55"/>
        <v>0.31238632220606455</v>
      </c>
      <c r="F312" s="9">
        <f t="shared" si="56"/>
        <v>0.30740110511999197</v>
      </c>
      <c r="G312" s="9">
        <f t="shared" si="57"/>
        <v>1.038285134062777</v>
      </c>
      <c r="H312" s="9">
        <f t="shared" si="58"/>
        <v>2.6301076604785592</v>
      </c>
      <c r="I312" s="9">
        <f t="shared" si="59"/>
        <v>3.2011644842130877</v>
      </c>
      <c r="J312" s="9">
        <f t="shared" si="60"/>
        <v>3.2530787409162265</v>
      </c>
      <c r="K312" s="11">
        <f t="shared" si="61"/>
        <v>0.38910505836575876</v>
      </c>
      <c r="L312" s="11">
        <f t="shared" si="62"/>
        <v>0.32051282051282048</v>
      </c>
      <c r="M312" s="11">
        <f t="shared" si="63"/>
        <v>0.31545741324921134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-0.28415039730386671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0.2305423078968844</v>
      </c>
      <c r="Q312" s="11">
        <f>2*'OddsRatio_working_3-way'!K312*'OddsRatio_working_3-way'!L312*'OddsRatio_working_3-way'!M312</f>
        <v>7.8683381534772848E-2</v>
      </c>
      <c r="R312" s="11">
        <f t="shared" si="64"/>
        <v>0</v>
      </c>
      <c r="S312" s="11">
        <f t="shared" si="65"/>
        <v>-0.81133903061323365</v>
      </c>
      <c r="T312" s="11">
        <f t="shared" si="66"/>
        <v>-0.27690751898062588</v>
      </c>
      <c r="U312" s="11">
        <f>'OddsRatio_working_3-way'!S312-'OddsRatio_working_3-way'!R312^2/3</f>
        <v>-0.81133903061323365</v>
      </c>
      <c r="V312" s="11">
        <f>'OddsRatio_working_3-way'!S312*'OddsRatio_working_3-way'!R312/3-2*'OddsRatio_working_3-way'!R312^3/27-'OddsRatio_working_3-way'!T312</f>
        <v>0.27690751898062588</v>
      </c>
      <c r="W312" s="11">
        <f>'OddsRatio_working_3-way'!V312^2+4*'OddsRatio_working_3-way'!U312^3/27</f>
        <v>-2.445333095574001E-3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0.14064414950823556</v>
      </c>
      <c r="Y312" s="11">
        <f>IF('OddsRatio_working_3-way'!W312&gt;=0,IF('OddsRatio_working_3-way'!V312+SQRT('OddsRatio_working_3-way'!W312)&gt;0,0,PI()),ACOS('OddsRatio_working_3-way'!V312/(2*'OddsRatio_working_3-way'!X312)))</f>
        <v>0.17671773872403085</v>
      </c>
      <c r="Z312" s="11">
        <f>'OddsRatio_working_3-way'!X312^(1/3)*COS('OddsRatio_working_3-way'!Y312/3)</f>
        <v>0.5191425670313885</v>
      </c>
      <c r="AA312" s="11">
        <f>'OddsRatio_working_3-way'!X312^(1/3)*COS(('OddsRatio_working_3-way'!Y312+2*PI())/3)</f>
        <v>-0.28608550564936486</v>
      </c>
      <c r="AB312" s="11">
        <f>'OddsRatio_working_3-way'!X312^(1/3)*COS(('OddsRatio_working_3-way'!Y312+4*PI())/3)</f>
        <v>-0.23305706138202378</v>
      </c>
      <c r="AC312" s="11">
        <f>'OddsRatio_working_3-way'!X312^(1/3)*SIN('OddsRatio_working_3-way'!Y312/3)</f>
        <v>3.0615986572456372E-2</v>
      </c>
      <c r="AD312" s="11">
        <f>'OddsRatio_working_3-way'!X312^(1/3)*SIN(('OddsRatio_working_3-way'!Y312+2*PI())/3)</f>
        <v>0.43428265794881998</v>
      </c>
      <c r="AE312" s="11">
        <f>'OddsRatio_working_3-way'!X312^(1/3)*SIN(('OddsRatio_working_3-way'!Y312+4*PI())/3)</f>
        <v>-0.46489864452127644</v>
      </c>
      <c r="AF312" s="11">
        <f>-'OddsRatio_working_3-way'!U312/(3*'OddsRatio_working_3-way'!X312^(1/3))*COS(('OddsRatio_working_3-way'!Y312)/3)</f>
        <v>0.5191425670313885</v>
      </c>
      <c r="AG312" s="11">
        <f>-'OddsRatio_working_3-way'!U312/(3*'OddsRatio_working_3-way'!X312^(1/3))*COS(('OddsRatio_working_3-way'!Y312+2*PI())/3)</f>
        <v>-0.28608550564936486</v>
      </c>
      <c r="AH312" s="11">
        <f>-'OddsRatio_working_3-way'!U312/(3*'OddsRatio_working_3-way'!X312^(1/3))*COS(('OddsRatio_working_3-way'!Y312+4*PI())/3)</f>
        <v>-0.23305706138202378</v>
      </c>
      <c r="AI312" s="11">
        <f>'OddsRatio_working_3-way'!U312/(3*'OddsRatio_working_3-way'!X312^(1/3))*SIN(('OddsRatio_working_3-way'!Y312)/3)</f>
        <v>-3.0615986572456372E-2</v>
      </c>
      <c r="AJ312" s="11">
        <f>'OddsRatio_working_3-way'!U312/(3*'OddsRatio_working_3-way'!X312^(1/3))*SIN(('OddsRatio_working_3-way'!Y312+2*PI())/3)</f>
        <v>-0.43428265794881998</v>
      </c>
      <c r="AK312" s="11">
        <f>'OddsRatio_working_3-way'!U312/(3*'OddsRatio_working_3-way'!X312^(1/3))*SIN(('OddsRatio_working_3-way'!Y312+4*PI())/3)</f>
        <v>0.46489864452127644</v>
      </c>
      <c r="AL312" s="11">
        <f>'OddsRatio_working_3-way'!Z312+'OddsRatio_working_3-way'!AF312</f>
        <v>1.038285134062777</v>
      </c>
      <c r="AM312" s="11">
        <f>'OddsRatio_working_3-way'!AA312+'OddsRatio_working_3-way'!AG312</f>
        <v>-0.57217101129872971</v>
      </c>
      <c r="AN312" s="11">
        <f>'OddsRatio_working_3-way'!AB312+'OddsRatio_working_3-way'!AH312</f>
        <v>-0.46611412276404757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1.038285134062777</v>
      </c>
      <c r="AS312" s="11">
        <f>IF(('OddsRatio_working_3-way'!X312=0),IF(Q312&gt;0,-Q312^(1/3),(-Q312)^(1/3)),'OddsRatio_working_3-way'!AM312-'OddsRatio_working_3-way'!R312/3)</f>
        <v>-0.57217101129872971</v>
      </c>
      <c r="AT312" s="11">
        <f>IF(('OddsRatio_working_3-way'!X312=0),IF(Q312&gt;0,-Q312^(1/3),(-Q312)^(1/3)),'OddsRatio_working_3-way'!AN312-'OddsRatio_working_3-way'!R312/3)</f>
        <v>-0.46611412276404757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1.4</v>
      </c>
      <c r="B313" s="4">
        <f>IF('True_Odds_Calculator_3-way'!B314="","",'True_Odds_Calculator_3-way'!B314)</f>
        <v>5.04</v>
      </c>
      <c r="C313" s="4">
        <f>IF('True_Odds_Calculator_3-way'!C314="","",'True_Odds_Calculator_3-way'!C314)</f>
        <v>8.14</v>
      </c>
      <c r="D313" s="9">
        <f t="shared" si="54"/>
        <v>0.69851711535789407</v>
      </c>
      <c r="E313" s="9">
        <f t="shared" si="55"/>
        <v>0.18659494810564237</v>
      </c>
      <c r="F313" s="9">
        <f t="shared" si="56"/>
        <v>0.11488793653646373</v>
      </c>
      <c r="G313" s="9">
        <f t="shared" si="57"/>
        <v>1.0790103707324248</v>
      </c>
      <c r="H313" s="9">
        <f t="shared" si="58"/>
        <v>1.4316041482929698</v>
      </c>
      <c r="I313" s="9">
        <f t="shared" si="59"/>
        <v>5.3592018977589966</v>
      </c>
      <c r="J313" s="9">
        <f t="shared" si="60"/>
        <v>8.7041340470295143</v>
      </c>
      <c r="K313" s="11">
        <f t="shared" si="61"/>
        <v>0.7142857142857143</v>
      </c>
      <c r="L313" s="11">
        <f t="shared" si="62"/>
        <v>0.1984126984126984</v>
      </c>
      <c r="M313" s="11">
        <f t="shared" si="63"/>
        <v>0.12285012285012284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-0.20088920088920093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0.2016162730448445</v>
      </c>
      <c r="Q313" s="11">
        <f>2*'OddsRatio_working_3-way'!K313*'OddsRatio_working_3-way'!L313*'OddsRatio_working_3-way'!M313</f>
        <v>3.4821463392891959E-2</v>
      </c>
      <c r="R313" s="11">
        <f t="shared" si="64"/>
        <v>0</v>
      </c>
      <c r="S313" s="11">
        <f t="shared" si="65"/>
        <v>-1.0036192694899742</v>
      </c>
      <c r="T313" s="11">
        <f t="shared" si="66"/>
        <v>-0.17333666139723211</v>
      </c>
      <c r="U313" s="11">
        <f>'OddsRatio_working_3-way'!S313-'OddsRatio_working_3-way'!R313^2/3</f>
        <v>-1.0036192694899742</v>
      </c>
      <c r="V313" s="11">
        <f>'OddsRatio_working_3-way'!S313*'OddsRatio_working_3-way'!R313/3-2*'OddsRatio_working_3-way'!R313^3/27-'OddsRatio_working_3-way'!T313</f>
        <v>0.17333666139723211</v>
      </c>
      <c r="W313" s="11">
        <f>'OddsRatio_working_3-way'!V313^2+4*'OddsRatio_working_3-way'!U313^3/27</f>
        <v>-0.11971694303255923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0.19349582761451078</v>
      </c>
      <c r="Y313" s="11">
        <f>IF('OddsRatio_working_3-way'!W313&gt;=0,IF('OddsRatio_working_3-way'!V313+SQRT('OddsRatio_working_3-way'!W313)&gt;0,0,PI()),ACOS('OddsRatio_working_3-way'!V313/(2*'OddsRatio_working_3-way'!X313)))</f>
        <v>1.1063721902160921</v>
      </c>
      <c r="Z313" s="11">
        <f>'OddsRatio_working_3-way'!X313^(1/3)*COS('OddsRatio_working_3-way'!Y313/3)</f>
        <v>0.53950518536621239</v>
      </c>
      <c r="AA313" s="11">
        <f>'OddsRatio_working_3-way'!X313^(1/3)*COS(('OddsRatio_working_3-way'!Y313+2*PI())/3)</f>
        <v>-0.45032233985776476</v>
      </c>
      <c r="AB313" s="11">
        <f>'OddsRatio_working_3-way'!X313^(1/3)*COS(('OddsRatio_working_3-way'!Y313+4*PI())/3)</f>
        <v>-8.9182845508447836E-2</v>
      </c>
      <c r="AC313" s="11">
        <f>'OddsRatio_working_3-way'!X313^(1/3)*SIN('OddsRatio_working_3-way'!Y313/3)</f>
        <v>0.20850398427758352</v>
      </c>
      <c r="AD313" s="11">
        <f>'OddsRatio_working_3-way'!X313^(1/3)*SIN(('OddsRatio_working_3-way'!Y313+2*PI())/3)</f>
        <v>0.36297320386178078</v>
      </c>
      <c r="AE313" s="11">
        <f>'OddsRatio_working_3-way'!X313^(1/3)*SIN(('OddsRatio_working_3-way'!Y313+4*PI())/3)</f>
        <v>-0.57147718813936432</v>
      </c>
      <c r="AF313" s="11">
        <f>-'OddsRatio_working_3-way'!U313/(3*'OddsRatio_working_3-way'!X313^(1/3))*COS(('OddsRatio_working_3-way'!Y313)/3)</f>
        <v>0.53950518536621239</v>
      </c>
      <c r="AG313" s="11">
        <f>-'OddsRatio_working_3-way'!U313/(3*'OddsRatio_working_3-way'!X313^(1/3))*COS(('OddsRatio_working_3-way'!Y313+2*PI())/3)</f>
        <v>-0.45032233985776476</v>
      </c>
      <c r="AH313" s="11">
        <f>-'OddsRatio_working_3-way'!U313/(3*'OddsRatio_working_3-way'!X313^(1/3))*COS(('OddsRatio_working_3-way'!Y313+4*PI())/3)</f>
        <v>-8.9182845508447836E-2</v>
      </c>
      <c r="AI313" s="11">
        <f>'OddsRatio_working_3-way'!U313/(3*'OddsRatio_working_3-way'!X313^(1/3))*SIN(('OddsRatio_working_3-way'!Y313)/3)</f>
        <v>-0.20850398427758352</v>
      </c>
      <c r="AJ313" s="11">
        <f>'OddsRatio_working_3-way'!U313/(3*'OddsRatio_working_3-way'!X313^(1/3))*SIN(('OddsRatio_working_3-way'!Y313+2*PI())/3)</f>
        <v>-0.36297320386178078</v>
      </c>
      <c r="AK313" s="11">
        <f>'OddsRatio_working_3-way'!U313/(3*'OddsRatio_working_3-way'!X313^(1/3))*SIN(('OddsRatio_working_3-way'!Y313+4*PI())/3)</f>
        <v>0.57147718813936432</v>
      </c>
      <c r="AL313" s="11">
        <f>'OddsRatio_working_3-way'!Z313+'OddsRatio_working_3-way'!AF313</f>
        <v>1.0790103707324248</v>
      </c>
      <c r="AM313" s="11">
        <f>'OddsRatio_working_3-way'!AA313+'OddsRatio_working_3-way'!AG313</f>
        <v>-0.90064467971552953</v>
      </c>
      <c r="AN313" s="11">
        <f>'OddsRatio_working_3-way'!AB313+'OddsRatio_working_3-way'!AH313</f>
        <v>-0.17836569101689567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1.0790103707324248</v>
      </c>
      <c r="AS313" s="11">
        <f>IF(('OddsRatio_working_3-way'!X313=0),IF(Q313&gt;0,-Q313^(1/3),(-Q313)^(1/3)),'OddsRatio_working_3-way'!AM313-'OddsRatio_working_3-way'!R313/3)</f>
        <v>-0.90064467971552953</v>
      </c>
      <c r="AT313" s="11">
        <f>IF(('OddsRatio_working_3-way'!X313=0),IF(Q313&gt;0,-Q313^(1/3),(-Q313)^(1/3)),'OddsRatio_working_3-way'!AN313-'OddsRatio_working_3-way'!R313/3)</f>
        <v>-0.17836569101689567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2.12</v>
      </c>
      <c r="B314" s="4">
        <f>IF('True_Odds_Calculator_3-way'!B315="","",'True_Odds_Calculator_3-way'!B315)</f>
        <v>3.81</v>
      </c>
      <c r="C314" s="4">
        <f>IF('True_Odds_Calculator_3-way'!C315="","",'True_Odds_Calculator_3-way'!C315)</f>
        <v>3.35</v>
      </c>
      <c r="D314" s="9">
        <f t="shared" si="54"/>
        <v>0.45913997801936512</v>
      </c>
      <c r="E314" s="9">
        <f t="shared" si="55"/>
        <v>0.25281379829573092</v>
      </c>
      <c r="F314" s="9">
        <f t="shared" si="56"/>
        <v>0.28804622368490373</v>
      </c>
      <c r="G314" s="9">
        <f t="shared" si="57"/>
        <v>1.0517723505464676</v>
      </c>
      <c r="H314" s="9">
        <f t="shared" si="58"/>
        <v>2.1779850326120438</v>
      </c>
      <c r="I314" s="9">
        <f t="shared" si="59"/>
        <v>3.9554803050355747</v>
      </c>
      <c r="J314" s="9">
        <f t="shared" si="60"/>
        <v>3.4716650237841988</v>
      </c>
      <c r="K314" s="11">
        <f t="shared" si="61"/>
        <v>0.47169811320754712</v>
      </c>
      <c r="L314" s="11">
        <f t="shared" si="62"/>
        <v>0.26246719160104987</v>
      </c>
      <c r="M314" s="11">
        <f t="shared" si="63"/>
        <v>0.29850746268656714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-0.27332953417432215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0.2320887022324124</v>
      </c>
      <c r="Q314" s="11">
        <f>2*'OddsRatio_working_3-way'!K314*'OddsRatio_working_3-way'!L314*'OddsRatio_working_3-way'!M314</f>
        <v>7.3913599437074012E-2</v>
      </c>
      <c r="R314" s="11">
        <f t="shared" si="64"/>
        <v>0</v>
      </c>
      <c r="S314" s="11">
        <f t="shared" si="65"/>
        <v>-0.84911681034949016</v>
      </c>
      <c r="T314" s="11">
        <f t="shared" si="66"/>
        <v>-0.2704193663533408</v>
      </c>
      <c r="U314" s="11">
        <f>'OddsRatio_working_3-way'!S314-'OddsRatio_working_3-way'!R314^2/3</f>
        <v>-0.84911681034949016</v>
      </c>
      <c r="V314" s="11">
        <f>'OddsRatio_working_3-way'!S314*'OddsRatio_working_3-way'!R314/3-2*'OddsRatio_working_3-way'!R314^3/27-'OddsRatio_working_3-way'!T314</f>
        <v>0.2704193663533408</v>
      </c>
      <c r="W314" s="11">
        <f>'OddsRatio_working_3-way'!V314^2+4*'OddsRatio_working_3-way'!U314^3/27</f>
        <v>-1.7571540346199246E-2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0.15058068771022862</v>
      </c>
      <c r="Y314" s="11">
        <f>IF('OddsRatio_working_3-way'!W314&gt;=0,IF('OddsRatio_working_3-way'!V314+SQRT('OddsRatio_working_3-way'!W314)&gt;0,0,PI()),ACOS('OddsRatio_working_3-way'!V314/(2*'OddsRatio_working_3-way'!X314)))</f>
        <v>0.4557712930676121</v>
      </c>
      <c r="Z314" s="11">
        <f>'OddsRatio_working_3-way'!X314^(1/3)*COS('OddsRatio_working_3-way'!Y314/3)</f>
        <v>0.52588617527323378</v>
      </c>
      <c r="AA314" s="11">
        <f>'OddsRatio_working_3-way'!X314^(1/3)*COS(('OddsRatio_working_3-way'!Y314+2*PI())/3)</f>
        <v>-0.3326711349328077</v>
      </c>
      <c r="AB314" s="11">
        <f>'OddsRatio_working_3-way'!X314^(1/3)*COS(('OddsRatio_working_3-way'!Y314+4*PI())/3)</f>
        <v>-0.19321504034042611</v>
      </c>
      <c r="AC314" s="11">
        <f>'OddsRatio_working_3-way'!X314^(1/3)*SIN('OddsRatio_working_3-way'!Y314/3)</f>
        <v>8.0515013753045414E-2</v>
      </c>
      <c r="AD314" s="11">
        <f>'OddsRatio_working_3-way'!X314^(1/3)*SIN(('OddsRatio_working_3-way'!Y314+2*PI())/3)</f>
        <v>0.41517328040913359</v>
      </c>
      <c r="AE314" s="11">
        <f>'OddsRatio_working_3-way'!X314^(1/3)*SIN(('OddsRatio_working_3-way'!Y314+4*PI())/3)</f>
        <v>-0.49568829416217897</v>
      </c>
      <c r="AF314" s="11">
        <f>-'OddsRatio_working_3-way'!U314/(3*'OddsRatio_working_3-way'!X314^(1/3))*COS(('OddsRatio_working_3-way'!Y314)/3)</f>
        <v>0.52588617527323378</v>
      </c>
      <c r="AG314" s="11">
        <f>-'OddsRatio_working_3-way'!U314/(3*'OddsRatio_working_3-way'!X314^(1/3))*COS(('OddsRatio_working_3-way'!Y314+2*PI())/3)</f>
        <v>-0.3326711349328077</v>
      </c>
      <c r="AH314" s="11">
        <f>-'OddsRatio_working_3-way'!U314/(3*'OddsRatio_working_3-way'!X314^(1/3))*COS(('OddsRatio_working_3-way'!Y314+4*PI())/3)</f>
        <v>-0.19321504034042611</v>
      </c>
      <c r="AI314" s="11">
        <f>'OddsRatio_working_3-way'!U314/(3*'OddsRatio_working_3-way'!X314^(1/3))*SIN(('OddsRatio_working_3-way'!Y314)/3)</f>
        <v>-8.0515013753045414E-2</v>
      </c>
      <c r="AJ314" s="11">
        <f>'OddsRatio_working_3-way'!U314/(3*'OddsRatio_working_3-way'!X314^(1/3))*SIN(('OddsRatio_working_3-way'!Y314+2*PI())/3)</f>
        <v>-0.41517328040913359</v>
      </c>
      <c r="AK314" s="11">
        <f>'OddsRatio_working_3-way'!U314/(3*'OddsRatio_working_3-way'!X314^(1/3))*SIN(('OddsRatio_working_3-way'!Y314+4*PI())/3)</f>
        <v>0.49568829416217897</v>
      </c>
      <c r="AL314" s="11">
        <f>'OddsRatio_working_3-way'!Z314+'OddsRatio_working_3-way'!AF314</f>
        <v>1.0517723505464676</v>
      </c>
      <c r="AM314" s="11">
        <f>'OddsRatio_working_3-way'!AA314+'OddsRatio_working_3-way'!AG314</f>
        <v>-0.6653422698656154</v>
      </c>
      <c r="AN314" s="11">
        <f>'OddsRatio_working_3-way'!AB314+'OddsRatio_working_3-way'!AH314</f>
        <v>-0.38643008068085222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1.0517723505464676</v>
      </c>
      <c r="AS314" s="11">
        <f>IF(('OddsRatio_working_3-way'!X314=0),IF(Q314&gt;0,-Q314^(1/3),(-Q314)^(1/3)),'OddsRatio_working_3-way'!AM314-'OddsRatio_working_3-way'!R314/3)</f>
        <v>-0.6653422698656154</v>
      </c>
      <c r="AT314" s="11">
        <f>IF(('OddsRatio_working_3-way'!X314=0),IF(Q314&gt;0,-Q314^(1/3),(-Q314)^(1/3)),'OddsRatio_working_3-way'!AN314-'OddsRatio_working_3-way'!R314/3)</f>
        <v>-0.38643008068085222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1.48</v>
      </c>
      <c r="B315" s="4">
        <f>IF('True_Odds_Calculator_3-way'!B316="","",'True_Odds_Calculator_3-way'!B316)</f>
        <v>4.6399999999999997</v>
      </c>
      <c r="C315" s="4">
        <f>IF('True_Odds_Calculator_3-way'!C316="","",'True_Odds_Calculator_3-way'!C316)</f>
        <v>6.91</v>
      </c>
      <c r="D315" s="9">
        <f t="shared" si="54"/>
        <v>0.66000163855554483</v>
      </c>
      <c r="E315" s="9">
        <f t="shared" si="55"/>
        <v>0.20380972838388631</v>
      </c>
      <c r="F315" s="9">
        <f t="shared" si="56"/>
        <v>0.13618863306056914</v>
      </c>
      <c r="G315" s="9">
        <f t="shared" si="57"/>
        <v>1.0732244865727498</v>
      </c>
      <c r="H315" s="9">
        <f t="shared" si="58"/>
        <v>1.51514775355492</v>
      </c>
      <c r="I315" s="9">
        <f t="shared" si="59"/>
        <v>4.9065371311248089</v>
      </c>
      <c r="J315" s="9">
        <f t="shared" si="60"/>
        <v>7.3427567156449509</v>
      </c>
      <c r="K315" s="11">
        <f t="shared" si="61"/>
        <v>0.67567567567567566</v>
      </c>
      <c r="L315" s="11">
        <f t="shared" si="62"/>
        <v>0.21551724137931036</v>
      </c>
      <c r="M315" s="11">
        <f t="shared" si="63"/>
        <v>0.14471780028943559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-0.21760674792263213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0.21136992324426829</v>
      </c>
      <c r="Q315" s="11">
        <f>2*'OddsRatio_working_3-way'!K315*'OddsRatio_working_3-way'!L315*'OddsRatio_working_3-way'!M315</f>
        <v>4.2147542022785298E-2</v>
      </c>
      <c r="R315" s="11">
        <f t="shared" si="64"/>
        <v>0</v>
      </c>
      <c r="S315" s="11">
        <f t="shared" si="65"/>
        <v>-0.97133901067911144</v>
      </c>
      <c r="T315" s="11">
        <f t="shared" si="66"/>
        <v>-0.193686741910092</v>
      </c>
      <c r="U315" s="11">
        <f>'OddsRatio_working_3-way'!S315-'OddsRatio_working_3-way'!R315^2/3</f>
        <v>-0.97133901067911144</v>
      </c>
      <c r="V315" s="11">
        <f>'OddsRatio_working_3-way'!S315*'OddsRatio_working_3-way'!R315/3-2*'OddsRatio_working_3-way'!R315^3/27-'OddsRatio_working_3-way'!T315</f>
        <v>0.193686741910092</v>
      </c>
      <c r="W315" s="11">
        <f>'OddsRatio_working_3-way'!V315^2+4*'OddsRatio_working_3-way'!U315^3/27</f>
        <v>-9.8256978649444382E-2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0.18423594426793524</v>
      </c>
      <c r="Y315" s="11">
        <f>IF('OddsRatio_working_3-way'!W315&gt;=0,IF('OddsRatio_working_3-way'!V315+SQRT('OddsRatio_working_3-way'!W315)&gt;0,0,PI()),ACOS('OddsRatio_working_3-way'!V315/(2*'OddsRatio_working_3-way'!X315)))</f>
        <v>1.0173189332999735</v>
      </c>
      <c r="Z315" s="11">
        <f>'OddsRatio_working_3-way'!X315^(1/3)*COS('OddsRatio_working_3-way'!Y315/3)</f>
        <v>0.53661224328637491</v>
      </c>
      <c r="AA315" s="11">
        <f>'OddsRatio_working_3-way'!X315^(1/3)*COS(('OddsRatio_working_3-way'!Y315+2*PI())/3)</f>
        <v>-0.43222752944629012</v>
      </c>
      <c r="AB315" s="11">
        <f>'OddsRatio_working_3-way'!X315^(1/3)*COS(('OddsRatio_working_3-way'!Y315+4*PI())/3)</f>
        <v>-0.10438471384008503</v>
      </c>
      <c r="AC315" s="11">
        <f>'OddsRatio_working_3-way'!X315^(1/3)*SIN('OddsRatio_working_3-way'!Y315/3)</f>
        <v>0.18928013784212747</v>
      </c>
      <c r="AD315" s="11">
        <f>'OddsRatio_working_3-way'!X315^(1/3)*SIN(('OddsRatio_working_3-way'!Y315+2*PI())/3)</f>
        <v>0.3700797657466926</v>
      </c>
      <c r="AE315" s="11">
        <f>'OddsRatio_working_3-way'!X315^(1/3)*SIN(('OddsRatio_working_3-way'!Y315+4*PI())/3)</f>
        <v>-0.55935990358882004</v>
      </c>
      <c r="AF315" s="11">
        <f>-'OddsRatio_working_3-way'!U315/(3*'OddsRatio_working_3-way'!X315^(1/3))*COS(('OddsRatio_working_3-way'!Y315)/3)</f>
        <v>0.53661224328637502</v>
      </c>
      <c r="AG315" s="11">
        <f>-'OddsRatio_working_3-way'!U315/(3*'OddsRatio_working_3-way'!X315^(1/3))*COS(('OddsRatio_working_3-way'!Y315+2*PI())/3)</f>
        <v>-0.43222752944629017</v>
      </c>
      <c r="AH315" s="11">
        <f>-'OddsRatio_working_3-way'!U315/(3*'OddsRatio_working_3-way'!X315^(1/3))*COS(('OddsRatio_working_3-way'!Y315+4*PI())/3)</f>
        <v>-0.10438471384008505</v>
      </c>
      <c r="AI315" s="11">
        <f>'OddsRatio_working_3-way'!U315/(3*'OddsRatio_working_3-way'!X315^(1/3))*SIN(('OddsRatio_working_3-way'!Y315)/3)</f>
        <v>-0.18928013784212752</v>
      </c>
      <c r="AJ315" s="11">
        <f>'OddsRatio_working_3-way'!U315/(3*'OddsRatio_working_3-way'!X315^(1/3))*SIN(('OddsRatio_working_3-way'!Y315+2*PI())/3)</f>
        <v>-0.37007976574669271</v>
      </c>
      <c r="AK315" s="11">
        <f>'OddsRatio_working_3-way'!U315/(3*'OddsRatio_working_3-way'!X315^(1/3))*SIN(('OddsRatio_working_3-way'!Y315+4*PI())/3)</f>
        <v>0.55935990358882015</v>
      </c>
      <c r="AL315" s="11">
        <f>'OddsRatio_working_3-way'!Z315+'OddsRatio_working_3-way'!AF315</f>
        <v>1.0732244865727498</v>
      </c>
      <c r="AM315" s="11">
        <f>'OddsRatio_working_3-way'!AA315+'OddsRatio_working_3-way'!AG315</f>
        <v>-0.86445505889258034</v>
      </c>
      <c r="AN315" s="11">
        <f>'OddsRatio_working_3-way'!AB315+'OddsRatio_working_3-way'!AH315</f>
        <v>-0.20876942768017009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1.0732244865727498</v>
      </c>
      <c r="AS315" s="11">
        <f>IF(('OddsRatio_working_3-way'!X315=0),IF(Q315&gt;0,-Q315^(1/3),(-Q315)^(1/3)),'OddsRatio_working_3-way'!AM315-'OddsRatio_working_3-way'!R315/3)</f>
        <v>-0.86445505889258034</v>
      </c>
      <c r="AT315" s="11">
        <f>IF(('OddsRatio_working_3-way'!X315=0),IF(Q315&gt;0,-Q315^(1/3),(-Q315)^(1/3)),'OddsRatio_working_3-way'!AN315-'OddsRatio_working_3-way'!R315/3)</f>
        <v>-0.20876942768017009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4.3899999999999997</v>
      </c>
      <c r="B316" s="4">
        <f>IF('True_Odds_Calculator_3-way'!B317="","",'True_Odds_Calculator_3-way'!B317)</f>
        <v>3.37</v>
      </c>
      <c r="C316" s="4">
        <f>IF('True_Odds_Calculator_3-way'!C317="","",'True_Odds_Calculator_3-way'!C317)</f>
        <v>1.97</v>
      </c>
      <c r="D316" s="9">
        <f t="shared" si="54"/>
        <v>0.21894043154376761</v>
      </c>
      <c r="E316" s="9">
        <f t="shared" si="55"/>
        <v>0.2862000371706605</v>
      </c>
      <c r="F316" s="9">
        <f t="shared" si="56"/>
        <v>0.49485953128557181</v>
      </c>
      <c r="G316" s="9">
        <f t="shared" si="57"/>
        <v>1.0523458413659785</v>
      </c>
      <c r="H316" s="9">
        <f t="shared" si="58"/>
        <v>4.567452402230666</v>
      </c>
      <c r="I316" s="9">
        <f t="shared" si="59"/>
        <v>3.4940596440373697</v>
      </c>
      <c r="J316" s="9">
        <f t="shared" si="60"/>
        <v>2.020775466124999</v>
      </c>
      <c r="K316" s="11">
        <f t="shared" si="61"/>
        <v>0.22779043280182235</v>
      </c>
      <c r="L316" s="11">
        <f t="shared" si="62"/>
        <v>0.29673590504451036</v>
      </c>
      <c r="M316" s="11">
        <f t="shared" si="63"/>
        <v>0.50761421319796951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-0.26739860127911119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0.23091620791942408</v>
      </c>
      <c r="Q316" s="11">
        <f>2*'OddsRatio_working_3-way'!K316*'OddsRatio_working_3-way'!L316*'OddsRatio_working_3-way'!M316</f>
        <v>6.8622944403989306E-2</v>
      </c>
      <c r="R316" s="11">
        <f t="shared" si="64"/>
        <v>0</v>
      </c>
      <c r="S316" s="11">
        <f t="shared" si="65"/>
        <v>-0.86356550413812105</v>
      </c>
      <c r="T316" s="11">
        <f t="shared" si="66"/>
        <v>-0.25663165056110576</v>
      </c>
      <c r="U316" s="11">
        <f>'OddsRatio_working_3-way'!S316-'OddsRatio_working_3-way'!R316^2/3</f>
        <v>-0.86356550413812105</v>
      </c>
      <c r="V316" s="11">
        <f>'OddsRatio_working_3-way'!S316*'OddsRatio_working_3-way'!R316/3-2*'OddsRatio_working_3-way'!R316^3/27-'OddsRatio_working_3-way'!T316</f>
        <v>0.25663165056110576</v>
      </c>
      <c r="W316" s="11">
        <f>'OddsRatio_working_3-way'!V316^2+4*'OddsRatio_working_3-way'!U316^3/27</f>
        <v>-2.9547601113134744E-2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0.15444044578967342</v>
      </c>
      <c r="Y316" s="11">
        <f>IF('OddsRatio_working_3-way'!W316&gt;=0,IF('OddsRatio_working_3-way'!V316+SQRT('OddsRatio_working_3-way'!W316)&gt;0,0,PI()),ACOS('OddsRatio_working_3-way'!V316/(2*'OddsRatio_working_3-way'!X316)))</f>
        <v>0.59017482369026275</v>
      </c>
      <c r="Z316" s="11">
        <f>'OddsRatio_working_3-way'!X316^(1/3)*COS('OddsRatio_working_3-way'!Y316/3)</f>
        <v>0.52617292068298915</v>
      </c>
      <c r="AA316" s="11">
        <f>'OddsRatio_working_3-way'!X316^(1/3)*COS(('OddsRatio_working_3-way'!Y316+2*PI())/3)</f>
        <v>-0.35390451575714349</v>
      </c>
      <c r="AB316" s="11">
        <f>'OddsRatio_working_3-way'!X316^(1/3)*COS(('OddsRatio_working_3-way'!Y316+4*PI())/3)</f>
        <v>-0.172268404925846</v>
      </c>
      <c r="AC316" s="11">
        <f>'OddsRatio_working_3-way'!X316^(1/3)*SIN('OddsRatio_working_3-way'!Y316/3)</f>
        <v>0.10486765748300651</v>
      </c>
      <c r="AD316" s="11">
        <f>'OddsRatio_working_3-way'!X316^(1/3)*SIN(('OddsRatio_working_3-way'!Y316+2*PI())/3)</f>
        <v>0.40324528735341986</v>
      </c>
      <c r="AE316" s="11">
        <f>'OddsRatio_working_3-way'!X316^(1/3)*SIN(('OddsRatio_working_3-way'!Y316+4*PI())/3)</f>
        <v>-0.50811294483642622</v>
      </c>
      <c r="AF316" s="11">
        <f>-'OddsRatio_working_3-way'!U316/(3*'OddsRatio_working_3-way'!X316^(1/3))*COS(('OddsRatio_working_3-way'!Y316)/3)</f>
        <v>0.52617292068298926</v>
      </c>
      <c r="AG316" s="11">
        <f>-'OddsRatio_working_3-way'!U316/(3*'OddsRatio_working_3-way'!X316^(1/3))*COS(('OddsRatio_working_3-way'!Y316+2*PI())/3)</f>
        <v>-0.35390451575714355</v>
      </c>
      <c r="AH316" s="11">
        <f>-'OddsRatio_working_3-way'!U316/(3*'OddsRatio_working_3-way'!X316^(1/3))*COS(('OddsRatio_working_3-way'!Y316+4*PI())/3)</f>
        <v>-0.17226840492584605</v>
      </c>
      <c r="AI316" s="11">
        <f>'OddsRatio_working_3-way'!U316/(3*'OddsRatio_working_3-way'!X316^(1/3))*SIN(('OddsRatio_working_3-way'!Y316)/3)</f>
        <v>-0.10486765748300654</v>
      </c>
      <c r="AJ316" s="11">
        <f>'OddsRatio_working_3-way'!U316/(3*'OddsRatio_working_3-way'!X316^(1/3))*SIN(('OddsRatio_working_3-way'!Y316+2*PI())/3)</f>
        <v>-0.40324528735341991</v>
      </c>
      <c r="AK316" s="11">
        <f>'OddsRatio_working_3-way'!U316/(3*'OddsRatio_working_3-way'!X316^(1/3))*SIN(('OddsRatio_working_3-way'!Y316+4*PI())/3)</f>
        <v>0.50811294483642633</v>
      </c>
      <c r="AL316" s="11">
        <f>'OddsRatio_working_3-way'!Z316+'OddsRatio_working_3-way'!AF316</f>
        <v>1.0523458413659785</v>
      </c>
      <c r="AM316" s="11">
        <f>'OddsRatio_working_3-way'!AA316+'OddsRatio_working_3-way'!AG316</f>
        <v>-0.70780903151428709</v>
      </c>
      <c r="AN316" s="11">
        <f>'OddsRatio_working_3-way'!AB316+'OddsRatio_working_3-way'!AH316</f>
        <v>-0.34453680985169205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1.0523458413659785</v>
      </c>
      <c r="AS316" s="11">
        <f>IF(('OddsRatio_working_3-way'!X316=0),IF(Q316&gt;0,-Q316^(1/3),(-Q316)^(1/3)),'OddsRatio_working_3-way'!AM316-'OddsRatio_working_3-way'!R316/3)</f>
        <v>-0.70780903151428709</v>
      </c>
      <c r="AT316" s="11">
        <f>IF(('OddsRatio_working_3-way'!X316=0),IF(Q316&gt;0,-Q316^(1/3),(-Q316)^(1/3)),'OddsRatio_working_3-way'!AN316-'OddsRatio_working_3-way'!R316/3)</f>
        <v>-0.34453680985169205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1.27</v>
      </c>
      <c r="B317" s="4">
        <f>IF('True_Odds_Calculator_3-way'!B318="","",'True_Odds_Calculator_3-way'!B318)</f>
        <v>5.98</v>
      </c>
      <c r="C317" s="4">
        <f>IF('True_Odds_Calculator_3-way'!C318="","",'True_Odds_Calculator_3-way'!C318)</f>
        <v>12.3</v>
      </c>
      <c r="D317" s="9">
        <f t="shared" si="54"/>
        <v>0.77108569397202975</v>
      </c>
      <c r="E317" s="9">
        <f t="shared" si="55"/>
        <v>0.15442459606922387</v>
      </c>
      <c r="F317" s="9">
        <f t="shared" si="56"/>
        <v>7.4489709958746458E-2</v>
      </c>
      <c r="G317" s="9">
        <f t="shared" si="57"/>
        <v>1.0995285863743578</v>
      </c>
      <c r="H317" s="9">
        <f t="shared" si="58"/>
        <v>1.2968727183210766</v>
      </c>
      <c r="I317" s="9">
        <f t="shared" si="59"/>
        <v>6.4756523601443012</v>
      </c>
      <c r="J317" s="9">
        <f t="shared" si="60"/>
        <v>13.424673026030243</v>
      </c>
      <c r="K317" s="11">
        <f t="shared" si="61"/>
        <v>0.78740157480314954</v>
      </c>
      <c r="L317" s="11">
        <f t="shared" si="62"/>
        <v>0.16722408026755853</v>
      </c>
      <c r="M317" s="11">
        <f t="shared" si="63"/>
        <v>8.1300813008130079E-2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-0.16265279630648988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0.17716910110928191</v>
      </c>
      <c r="Q317" s="11">
        <f>2*'OddsRatio_working_3-way'!K317*'OddsRatio_working_3-way'!L317*'OddsRatio_working_3-way'!M317</f>
        <v>2.1410163276046154E-2</v>
      </c>
      <c r="R317" s="11">
        <f t="shared" si="64"/>
        <v>0</v>
      </c>
      <c r="S317" s="11">
        <f t="shared" si="65"/>
        <v>-1.0892471886892043</v>
      </c>
      <c r="T317" s="11">
        <f t="shared" si="66"/>
        <v>-0.13163108020413347</v>
      </c>
      <c r="U317" s="11">
        <f>'OddsRatio_working_3-way'!S317-'OddsRatio_working_3-way'!R317^2/3</f>
        <v>-1.0892471886892043</v>
      </c>
      <c r="V317" s="11">
        <f>'OddsRatio_working_3-way'!S317*'OddsRatio_working_3-way'!R317/3-2*'OddsRatio_working_3-way'!R317^3/27-'OddsRatio_working_3-way'!T317</f>
        <v>0.13163108020413347</v>
      </c>
      <c r="W317" s="11">
        <f>'OddsRatio_working_3-way'!V317^2+4*'OddsRatio_working_3-way'!U317^3/27</f>
        <v>-0.17413216352556971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0.21878008638886487</v>
      </c>
      <c r="Y317" s="11">
        <f>IF('OddsRatio_working_3-way'!W317&gt;=0,IF('OddsRatio_working_3-way'!V317+SQRT('OddsRatio_working_3-way'!W317)&gt;0,0,PI()),ACOS('OddsRatio_working_3-way'!V317/(2*'OddsRatio_working_3-way'!X317)))</f>
        <v>1.2652338284322024</v>
      </c>
      <c r="Z317" s="11">
        <f>'OddsRatio_working_3-way'!X317^(1/3)*COS('OddsRatio_working_3-way'!Y317/3)</f>
        <v>0.54976429318717901</v>
      </c>
      <c r="AA317" s="11">
        <f>'OddsRatio_working_3-way'!X317^(1/3)*COS(('OddsRatio_working_3-way'!Y317+2*PI())/3)</f>
        <v>-0.48849678472637809</v>
      </c>
      <c r="AB317" s="11">
        <f>'OddsRatio_working_3-way'!X317^(1/3)*COS(('OddsRatio_working_3-way'!Y317+4*PI())/3)</f>
        <v>-6.1267508460800812E-2</v>
      </c>
      <c r="AC317" s="11">
        <f>'OddsRatio_working_3-way'!X317^(1/3)*SIN('OddsRatio_working_3-way'!Y317/3)</f>
        <v>0.24666093765762007</v>
      </c>
      <c r="AD317" s="11">
        <f>'OddsRatio_working_3-way'!X317^(1/3)*SIN(('OddsRatio_working_3-way'!Y317+2*PI())/3)</f>
        <v>0.35277937516488322</v>
      </c>
      <c r="AE317" s="11">
        <f>'OddsRatio_working_3-way'!X317^(1/3)*SIN(('OddsRatio_working_3-way'!Y317+4*PI())/3)</f>
        <v>-0.59944031282250321</v>
      </c>
      <c r="AF317" s="11">
        <f>-'OddsRatio_working_3-way'!U317/(3*'OddsRatio_working_3-way'!X317^(1/3))*COS(('OddsRatio_working_3-way'!Y317)/3)</f>
        <v>0.5497642931871789</v>
      </c>
      <c r="AG317" s="11">
        <f>-'OddsRatio_working_3-way'!U317/(3*'OddsRatio_working_3-way'!X317^(1/3))*COS(('OddsRatio_working_3-way'!Y317+2*PI())/3)</f>
        <v>-0.48849678472637797</v>
      </c>
      <c r="AH317" s="11">
        <f>-'OddsRatio_working_3-way'!U317/(3*'OddsRatio_working_3-way'!X317^(1/3))*COS(('OddsRatio_working_3-way'!Y317+4*PI())/3)</f>
        <v>-6.1267508460800799E-2</v>
      </c>
      <c r="AI317" s="11">
        <f>'OddsRatio_working_3-way'!U317/(3*'OddsRatio_working_3-way'!X317^(1/3))*SIN(('OddsRatio_working_3-way'!Y317)/3)</f>
        <v>-0.24666093765762001</v>
      </c>
      <c r="AJ317" s="11">
        <f>'OddsRatio_working_3-way'!U317/(3*'OddsRatio_working_3-way'!X317^(1/3))*SIN(('OddsRatio_working_3-way'!Y317+2*PI())/3)</f>
        <v>-0.35277937516488317</v>
      </c>
      <c r="AK317" s="11">
        <f>'OddsRatio_working_3-way'!U317/(3*'OddsRatio_working_3-way'!X317^(1/3))*SIN(('OddsRatio_working_3-way'!Y317+4*PI())/3)</f>
        <v>0.5994403128225031</v>
      </c>
      <c r="AL317" s="11">
        <f>'OddsRatio_working_3-way'!Z317+'OddsRatio_working_3-way'!AF317</f>
        <v>1.0995285863743578</v>
      </c>
      <c r="AM317" s="11">
        <f>'OddsRatio_working_3-way'!AA317+'OddsRatio_working_3-way'!AG317</f>
        <v>-0.97699356945275606</v>
      </c>
      <c r="AN317" s="11">
        <f>'OddsRatio_working_3-way'!AB317+'OddsRatio_working_3-way'!AH317</f>
        <v>-0.12253501692160161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1.0995285863743578</v>
      </c>
      <c r="AS317" s="11">
        <f>IF(('OddsRatio_working_3-way'!X317=0),IF(Q317&gt;0,-Q317^(1/3),(-Q317)^(1/3)),'OddsRatio_working_3-way'!AM317-'OddsRatio_working_3-way'!R317/3)</f>
        <v>-0.97699356945275606</v>
      </c>
      <c r="AT317" s="11">
        <f>IF(('OddsRatio_working_3-way'!X317=0),IF(Q317&gt;0,-Q317^(1/3),(-Q317)^(1/3)),'OddsRatio_working_3-way'!AN317-'OddsRatio_working_3-way'!R317/3)</f>
        <v>-0.12253501692160161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1.27</v>
      </c>
      <c r="B318" s="4">
        <f>IF('True_Odds_Calculator_3-way'!B319="","",'True_Odds_Calculator_3-way'!B319)</f>
        <v>5.83</v>
      </c>
      <c r="C318" s="4">
        <f>IF('True_Odds_Calculator_3-way'!C319="","",'True_Odds_Calculator_3-way'!C319)</f>
        <v>13.44</v>
      </c>
      <c r="D318" s="9">
        <f t="shared" si="54"/>
        <v>0.7721827402282867</v>
      </c>
      <c r="E318" s="9">
        <f t="shared" si="55"/>
        <v>0.15929240539432254</v>
      </c>
      <c r="F318" s="9">
        <f t="shared" si="56"/>
        <v>6.8524854377390892E-2</v>
      </c>
      <c r="G318" s="9">
        <f t="shared" si="57"/>
        <v>1.0927045954623043</v>
      </c>
      <c r="H318" s="9">
        <f t="shared" si="58"/>
        <v>1.295030240774822</v>
      </c>
      <c r="I318" s="9">
        <f t="shared" si="59"/>
        <v>6.2777631960829297</v>
      </c>
      <c r="J318" s="9">
        <f t="shared" si="60"/>
        <v>14.593245167551064</v>
      </c>
      <c r="K318" s="11">
        <f t="shared" si="61"/>
        <v>0.78740157480314954</v>
      </c>
      <c r="L318" s="11">
        <f t="shared" si="62"/>
        <v>0.17152658662092624</v>
      </c>
      <c r="M318" s="11">
        <f t="shared" si="63"/>
        <v>7.4404761904761904E-2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-0.1630270728380222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0.17626173657966851</v>
      </c>
      <c r="Q318" s="11">
        <f>2*'OddsRatio_working_3-way'!K318*'OddsRatio_working_3-way'!L318*'OddsRatio_working_3-way'!M318</f>
        <v>2.009825958719139E-2</v>
      </c>
      <c r="R318" s="11">
        <f t="shared" si="64"/>
        <v>0</v>
      </c>
      <c r="S318" s="11">
        <f t="shared" si="65"/>
        <v>-1.0811807726855023</v>
      </c>
      <c r="T318" s="11">
        <f t="shared" si="66"/>
        <v>-0.12328173006676194</v>
      </c>
      <c r="U318" s="11">
        <f>'OddsRatio_working_3-way'!S318-'OddsRatio_working_3-way'!R318^2/3</f>
        <v>-1.0811807726855023</v>
      </c>
      <c r="V318" s="11">
        <f>'OddsRatio_working_3-way'!S318*'OddsRatio_working_3-way'!R318/3-2*'OddsRatio_working_3-way'!R318^3/27-'OddsRatio_working_3-way'!T318</f>
        <v>0.12328173006676194</v>
      </c>
      <c r="W318" s="11">
        <f>'OddsRatio_working_3-way'!V318^2+4*'OddsRatio_working_3-way'!U318^3/27</f>
        <v>-0.17203839706338575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0.21635432860913581</v>
      </c>
      <c r="Y318" s="11">
        <f>IF('OddsRatio_working_3-way'!W318&gt;=0,IF('OddsRatio_working_3-way'!V318+SQRT('OddsRatio_working_3-way'!W318)&gt;0,0,PI()),ACOS('OddsRatio_working_3-way'!V318/(2*'OddsRatio_working_3-way'!X318)))</f>
        <v>1.2818869097945451</v>
      </c>
      <c r="Z318" s="11">
        <f>'OddsRatio_working_3-way'!X318^(1/3)*COS('OddsRatio_working_3-way'!Y318/3)</f>
        <v>0.54635229773115213</v>
      </c>
      <c r="AA318" s="11">
        <f>'OddsRatio_working_3-way'!X318^(1/3)*COS(('OddsRatio_working_3-way'!Y318+2*PI())/3)</f>
        <v>-0.48862815800982484</v>
      </c>
      <c r="AB318" s="11">
        <f>'OddsRatio_working_3-way'!X318^(1/3)*COS(('OddsRatio_working_3-way'!Y318+4*PI())/3)</f>
        <v>-5.7724139721327387E-2</v>
      </c>
      <c r="AC318" s="11">
        <f>'OddsRatio_working_3-way'!X318^(1/3)*SIN('OddsRatio_working_3-way'!Y318/3)</f>
        <v>0.2487825509537554</v>
      </c>
      <c r="AD318" s="11">
        <f>'OddsRatio_working_3-way'!X318^(1/3)*SIN(('OddsRatio_working_3-way'!Y318+2*PI())/3)</f>
        <v>0.34876369377429906</v>
      </c>
      <c r="AE318" s="11">
        <f>'OddsRatio_working_3-way'!X318^(1/3)*SIN(('OddsRatio_working_3-way'!Y318+4*PI())/3)</f>
        <v>-0.59754624472805462</v>
      </c>
      <c r="AF318" s="11">
        <f>-'OddsRatio_working_3-way'!U318/(3*'OddsRatio_working_3-way'!X318^(1/3))*COS(('OddsRatio_working_3-way'!Y318)/3)</f>
        <v>0.54635229773115213</v>
      </c>
      <c r="AG318" s="11">
        <f>-'OddsRatio_working_3-way'!U318/(3*'OddsRatio_working_3-way'!X318^(1/3))*COS(('OddsRatio_working_3-way'!Y318+2*PI())/3)</f>
        <v>-0.48862815800982484</v>
      </c>
      <c r="AH318" s="11">
        <f>-'OddsRatio_working_3-way'!U318/(3*'OddsRatio_working_3-way'!X318^(1/3))*COS(('OddsRatio_working_3-way'!Y318+4*PI())/3)</f>
        <v>-5.7724139721327387E-2</v>
      </c>
      <c r="AI318" s="11">
        <f>'OddsRatio_working_3-way'!U318/(3*'OddsRatio_working_3-way'!X318^(1/3))*SIN(('OddsRatio_working_3-way'!Y318)/3)</f>
        <v>-0.2487825509537554</v>
      </c>
      <c r="AJ318" s="11">
        <f>'OddsRatio_working_3-way'!U318/(3*'OddsRatio_working_3-way'!X318^(1/3))*SIN(('OddsRatio_working_3-way'!Y318+2*PI())/3)</f>
        <v>-0.34876369377429906</v>
      </c>
      <c r="AK318" s="11">
        <f>'OddsRatio_working_3-way'!U318/(3*'OddsRatio_working_3-way'!X318^(1/3))*SIN(('OddsRatio_working_3-way'!Y318+4*PI())/3)</f>
        <v>0.59754624472805462</v>
      </c>
      <c r="AL318" s="11">
        <f>'OddsRatio_working_3-way'!Z318+'OddsRatio_working_3-way'!AF318</f>
        <v>1.0927045954623043</v>
      </c>
      <c r="AM318" s="11">
        <f>'OddsRatio_working_3-way'!AA318+'OddsRatio_working_3-way'!AG318</f>
        <v>-0.97725631601964968</v>
      </c>
      <c r="AN318" s="11">
        <f>'OddsRatio_working_3-way'!AB318+'OddsRatio_working_3-way'!AH318</f>
        <v>-0.11544827944265477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1.0927045954623043</v>
      </c>
      <c r="AS318" s="11">
        <f>IF(('OddsRatio_working_3-way'!X318=0),IF(Q318&gt;0,-Q318^(1/3),(-Q318)^(1/3)),'OddsRatio_working_3-way'!AM318-'OddsRatio_working_3-way'!R318/3)</f>
        <v>-0.97725631601964968</v>
      </c>
      <c r="AT318" s="11">
        <f>IF(('OddsRatio_working_3-way'!X318=0),IF(Q318&gt;0,-Q318^(1/3),(-Q318)^(1/3)),'OddsRatio_working_3-way'!AN318-'OddsRatio_working_3-way'!R318/3)</f>
        <v>-0.11544827944265477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2.85</v>
      </c>
      <c r="B319" s="4">
        <f>IF('True_Odds_Calculator_3-way'!B320="","",'True_Odds_Calculator_3-way'!B320)</f>
        <v>2.89</v>
      </c>
      <c r="C319" s="4">
        <f>IF('True_Odds_Calculator_3-way'!C320="","",'True_Odds_Calculator_3-way'!C320)</f>
        <v>2.92</v>
      </c>
      <c r="D319" s="9">
        <f t="shared" si="54"/>
        <v>0.33767432205503517</v>
      </c>
      <c r="E319" s="9">
        <f t="shared" si="55"/>
        <v>0.33290691027044195</v>
      </c>
      <c r="F319" s="9">
        <f t="shared" si="56"/>
        <v>0.32941876767452288</v>
      </c>
      <c r="G319" s="9">
        <f t="shared" si="57"/>
        <v>1.0602342452083198</v>
      </c>
      <c r="H319" s="9">
        <f t="shared" si="58"/>
        <v>2.9614333536353912</v>
      </c>
      <c r="I319" s="9">
        <f t="shared" si="59"/>
        <v>3.0038427234437246</v>
      </c>
      <c r="J319" s="9">
        <f t="shared" si="60"/>
        <v>3.0356497507999745</v>
      </c>
      <c r="K319" s="11">
        <f t="shared" si="61"/>
        <v>0.35087719298245612</v>
      </c>
      <c r="L319" s="11">
        <f t="shared" si="62"/>
        <v>0.34602076124567471</v>
      </c>
      <c r="M319" s="11">
        <f t="shared" si="63"/>
        <v>0.34246575342465752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-0.27913172987927937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0.2353373598474548</v>
      </c>
      <c r="Q319" s="11">
        <f>2*'OddsRatio_working_3-way'!K319*'OddsRatio_working_3-way'!L319*'OddsRatio_working_3-way'!M319</f>
        <v>8.3158077684612988E-2</v>
      </c>
      <c r="R319" s="11">
        <f t="shared" si="64"/>
        <v>0</v>
      </c>
      <c r="S319" s="11">
        <f t="shared" si="65"/>
        <v>-0.84310500977167646</v>
      </c>
      <c r="T319" s="11">
        <f t="shared" si="66"/>
        <v>-0.29791696458363121</v>
      </c>
      <c r="U319" s="11">
        <f>'OddsRatio_working_3-way'!S319-'OddsRatio_working_3-way'!R319^2/3</f>
        <v>-0.84310500977167646</v>
      </c>
      <c r="V319" s="11">
        <f>'OddsRatio_working_3-way'!S319*'OddsRatio_working_3-way'!R319/3-2*'OddsRatio_working_3-way'!R319^3/27-'OddsRatio_working_3-way'!T319</f>
        <v>0.29791696458363121</v>
      </c>
      <c r="W319" s="11">
        <f>'OddsRatio_working_3-way'!V319^2+4*'OddsRatio_working_3-way'!U319^3/27</f>
        <v>-3.0817051241235904E-5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0.14898434048413092</v>
      </c>
      <c r="Y319" s="11">
        <f>IF('OddsRatio_working_3-way'!W319&gt;=0,IF('OddsRatio_working_3-way'!V319+SQRT('OddsRatio_working_3-way'!W319)&gt;0,0,PI()),ACOS('OddsRatio_working_3-way'!V319/(2*'OddsRatio_working_3-way'!X319)))</f>
        <v>1.8631595575008708E-2</v>
      </c>
      <c r="Z319" s="11">
        <f>'OddsRatio_working_3-way'!X319^(1/3)*COS('OddsRatio_working_3-way'!Y319/3)</f>
        <v>0.53011712260416</v>
      </c>
      <c r="AA319" s="11">
        <f>'OddsRatio_working_3-way'!X319^(1/3)*COS(('OddsRatio_working_3-way'!Y319+2*PI())/3)</f>
        <v>-0.26790982143291403</v>
      </c>
      <c r="AB319" s="11">
        <f>'OddsRatio_working_3-way'!X319^(1/3)*COS(('OddsRatio_working_3-way'!Y319+4*PI())/3)</f>
        <v>-0.26220730117124602</v>
      </c>
      <c r="AC319" s="11">
        <f>'OddsRatio_working_3-way'!X319^(1/3)*SIN('OddsRatio_working_3-way'!Y319/3)</f>
        <v>3.2923516081334527E-3</v>
      </c>
      <c r="AD319" s="11">
        <f>'OddsRatio_working_3-way'!X319^(1/3)*SIN(('OddsRatio_working_3-way'!Y319+2*PI())/3)</f>
        <v>0.45744871935224568</v>
      </c>
      <c r="AE319" s="11">
        <f>'OddsRatio_working_3-way'!X319^(1/3)*SIN(('OddsRatio_working_3-way'!Y319+4*PI())/3)</f>
        <v>-0.46074107096037903</v>
      </c>
      <c r="AF319" s="11">
        <f>-'OddsRatio_working_3-way'!U319/(3*'OddsRatio_working_3-way'!X319^(1/3))*COS(('OddsRatio_working_3-way'!Y319)/3)</f>
        <v>0.53011712260415988</v>
      </c>
      <c r="AG319" s="11">
        <f>-'OddsRatio_working_3-way'!U319/(3*'OddsRatio_working_3-way'!X319^(1/3))*COS(('OddsRatio_working_3-way'!Y319+2*PI())/3)</f>
        <v>-0.26790982143291397</v>
      </c>
      <c r="AH319" s="11">
        <f>-'OddsRatio_working_3-way'!U319/(3*'OddsRatio_working_3-way'!X319^(1/3))*COS(('OddsRatio_working_3-way'!Y319+4*PI())/3)</f>
        <v>-0.26220730117124597</v>
      </c>
      <c r="AI319" s="11">
        <f>'OddsRatio_working_3-way'!U319/(3*'OddsRatio_working_3-way'!X319^(1/3))*SIN(('OddsRatio_working_3-way'!Y319)/3)</f>
        <v>-3.2923516081334518E-3</v>
      </c>
      <c r="AJ319" s="11">
        <f>'OddsRatio_working_3-way'!U319/(3*'OddsRatio_working_3-way'!X319^(1/3))*SIN(('OddsRatio_working_3-way'!Y319+2*PI())/3)</f>
        <v>-0.45744871935224557</v>
      </c>
      <c r="AK319" s="11">
        <f>'OddsRatio_working_3-way'!U319/(3*'OddsRatio_working_3-way'!X319^(1/3))*SIN(('OddsRatio_working_3-way'!Y319+4*PI())/3)</f>
        <v>0.46074107096037892</v>
      </c>
      <c r="AL319" s="11">
        <f>'OddsRatio_working_3-way'!Z319+'OddsRatio_working_3-way'!AF319</f>
        <v>1.0602342452083198</v>
      </c>
      <c r="AM319" s="11">
        <f>'OddsRatio_working_3-way'!AA319+'OddsRatio_working_3-way'!AG319</f>
        <v>-0.53581964286582795</v>
      </c>
      <c r="AN319" s="11">
        <f>'OddsRatio_working_3-way'!AB319+'OddsRatio_working_3-way'!AH319</f>
        <v>-0.52441460234249204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1.0602342452083198</v>
      </c>
      <c r="AS319" s="11">
        <f>IF(('OddsRatio_working_3-way'!X319=0),IF(Q319&gt;0,-Q319^(1/3),(-Q319)^(1/3)),'OddsRatio_working_3-way'!AM319-'OddsRatio_working_3-way'!R319/3)</f>
        <v>-0.53581964286582795</v>
      </c>
      <c r="AT319" s="11">
        <f>IF(('OddsRatio_working_3-way'!X319=0),IF(Q319&gt;0,-Q319^(1/3),(-Q319)^(1/3)),'OddsRatio_working_3-way'!AN319-'OddsRatio_working_3-way'!R319/3)</f>
        <v>-0.52441460234249204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2.99</v>
      </c>
      <c r="B320" s="4">
        <f>IF('True_Odds_Calculator_3-way'!B321="","",'True_Odds_Calculator_3-way'!B321)</f>
        <v>3.35</v>
      </c>
      <c r="C320" s="4">
        <f>IF('True_Odds_Calculator_3-way'!C321="","",'True_Odds_Calculator_3-way'!C321)</f>
        <v>2.46</v>
      </c>
      <c r="D320" s="9">
        <f t="shared" si="54"/>
        <v>0.32141315615945681</v>
      </c>
      <c r="E320" s="9">
        <f t="shared" si="55"/>
        <v>0.28627072536392262</v>
      </c>
      <c r="F320" s="9">
        <f t="shared" si="56"/>
        <v>0.39231611847662062</v>
      </c>
      <c r="G320" s="9">
        <f t="shared" si="57"/>
        <v>1.0609348356015937</v>
      </c>
      <c r="H320" s="9">
        <f t="shared" si="58"/>
        <v>3.1112603228471718</v>
      </c>
      <c r="I320" s="9">
        <f t="shared" si="59"/>
        <v>3.4931968636637456</v>
      </c>
      <c r="J320" s="9">
        <f t="shared" si="60"/>
        <v>2.548964859978327</v>
      </c>
      <c r="K320" s="11">
        <f t="shared" si="61"/>
        <v>0.33444816053511706</v>
      </c>
      <c r="L320" s="11">
        <f t="shared" si="62"/>
        <v>0.29850746268656714</v>
      </c>
      <c r="M320" s="11">
        <f t="shared" si="63"/>
        <v>0.4065040650406504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-0.27709117354738666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0.23538397416620294</v>
      </c>
      <c r="Q320" s="11">
        <f>2*'OddsRatio_working_3-way'!K320*'OddsRatio_working_3-way'!L320*'OddsRatio_working_3-way'!M320</f>
        <v>8.1166887643518273E-2</v>
      </c>
      <c r="R320" s="11">
        <f t="shared" si="64"/>
        <v>0</v>
      </c>
      <c r="S320" s="11">
        <f t="shared" si="65"/>
        <v>-0.84948203565188196</v>
      </c>
      <c r="T320" s="11">
        <f t="shared" si="66"/>
        <v>-0.29292483987995938</v>
      </c>
      <c r="U320" s="11">
        <f>'OddsRatio_working_3-way'!S320-'OddsRatio_working_3-way'!R320^2/3</f>
        <v>-0.84948203565188196</v>
      </c>
      <c r="V320" s="11">
        <f>'OddsRatio_working_3-way'!S320*'OddsRatio_working_3-way'!R320/3-2*'OddsRatio_working_3-way'!R320^3/27-'OddsRatio_working_3-way'!T320</f>
        <v>0.29292483987995938</v>
      </c>
      <c r="W320" s="11">
        <f>'OddsRatio_working_3-way'!V320^2+4*'OddsRatio_working_3-way'!U320^3/27</f>
        <v>-5.0102968877459436E-3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0.15067785065035752</v>
      </c>
      <c r="Y320" s="11">
        <f>IF('OddsRatio_working_3-way'!W320&gt;=0,IF('OddsRatio_working_3-way'!V320+SQRT('OddsRatio_working_3-way'!W320)&gt;0,0,PI()),ACOS('OddsRatio_working_3-way'!V320/(2*'OddsRatio_working_3-way'!X320)))</f>
        <v>0.23709860676856098</v>
      </c>
      <c r="Z320" s="11">
        <f>'OddsRatio_working_3-way'!X320^(1/3)*COS('OddsRatio_working_3-way'!Y320/3)</f>
        <v>0.53046741780079687</v>
      </c>
      <c r="AA320" s="11">
        <f>'OddsRatio_working_3-way'!X320^(1/3)*COS(('OddsRatio_working_3-way'!Y320+2*PI())/3)</f>
        <v>-0.30161705539005751</v>
      </c>
      <c r="AB320" s="11">
        <f>'OddsRatio_working_3-way'!X320^(1/3)*COS(('OddsRatio_working_3-way'!Y320+4*PI())/3)</f>
        <v>-0.22885036241073975</v>
      </c>
      <c r="AC320" s="11">
        <f>'OddsRatio_working_3-way'!X320^(1/3)*SIN('OddsRatio_working_3-way'!Y320/3)</f>
        <v>4.2011869779648131E-2</v>
      </c>
      <c r="AD320" s="11">
        <f>'OddsRatio_working_3-way'!X320^(1/3)*SIN(('OddsRatio_working_3-way'!Y320+2*PI())/3)</f>
        <v>0.43839232480559964</v>
      </c>
      <c r="AE320" s="11">
        <f>'OddsRatio_working_3-way'!X320^(1/3)*SIN(('OddsRatio_working_3-way'!Y320+4*PI())/3)</f>
        <v>-0.48040419458524758</v>
      </c>
      <c r="AF320" s="11">
        <f>-'OddsRatio_working_3-way'!U320/(3*'OddsRatio_working_3-way'!X320^(1/3))*COS(('OddsRatio_working_3-way'!Y320)/3)</f>
        <v>0.53046741780079687</v>
      </c>
      <c r="AG320" s="11">
        <f>-'OddsRatio_working_3-way'!U320/(3*'OddsRatio_working_3-way'!X320^(1/3))*COS(('OddsRatio_working_3-way'!Y320+2*PI())/3)</f>
        <v>-0.30161705539005751</v>
      </c>
      <c r="AH320" s="11">
        <f>-'OddsRatio_working_3-way'!U320/(3*'OddsRatio_working_3-way'!X320^(1/3))*COS(('OddsRatio_working_3-way'!Y320+4*PI())/3)</f>
        <v>-0.22885036241073975</v>
      </c>
      <c r="AI320" s="11">
        <f>'OddsRatio_working_3-way'!U320/(3*'OddsRatio_working_3-way'!X320^(1/3))*SIN(('OddsRatio_working_3-way'!Y320)/3)</f>
        <v>-4.2011869779648131E-2</v>
      </c>
      <c r="AJ320" s="11">
        <f>'OddsRatio_working_3-way'!U320/(3*'OddsRatio_working_3-way'!X320^(1/3))*SIN(('OddsRatio_working_3-way'!Y320+2*PI())/3)</f>
        <v>-0.43839232480559964</v>
      </c>
      <c r="AK320" s="11">
        <f>'OddsRatio_working_3-way'!U320/(3*'OddsRatio_working_3-way'!X320^(1/3))*SIN(('OddsRatio_working_3-way'!Y320+4*PI())/3)</f>
        <v>0.48040419458524758</v>
      </c>
      <c r="AL320" s="11">
        <f>'OddsRatio_working_3-way'!Z320+'OddsRatio_working_3-way'!AF320</f>
        <v>1.0609348356015937</v>
      </c>
      <c r="AM320" s="11">
        <f>'OddsRatio_working_3-way'!AA320+'OddsRatio_working_3-way'!AG320</f>
        <v>-0.60323411078011502</v>
      </c>
      <c r="AN320" s="11">
        <f>'OddsRatio_working_3-way'!AB320+'OddsRatio_working_3-way'!AH320</f>
        <v>-0.4577007248214795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1.0609348356015937</v>
      </c>
      <c r="AS320" s="11">
        <f>IF(('OddsRatio_working_3-way'!X320=0),IF(Q320&gt;0,-Q320^(1/3),(-Q320)^(1/3)),'OddsRatio_working_3-way'!AM320-'OddsRatio_working_3-way'!R320/3)</f>
        <v>-0.60323411078011502</v>
      </c>
      <c r="AT320" s="11">
        <f>IF(('OddsRatio_working_3-way'!X320=0),IF(Q320&gt;0,-Q320^(1/3),(-Q320)^(1/3)),'OddsRatio_working_3-way'!AN320-'OddsRatio_working_3-way'!R320/3)</f>
        <v>-0.4577007248214795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2.11</v>
      </c>
      <c r="B321" s="4">
        <f>IF('True_Odds_Calculator_3-way'!B322="","",'True_Odds_Calculator_3-way'!B322)</f>
        <v>3.55</v>
      </c>
      <c r="C321" s="4">
        <f>IF('True_Odds_Calculator_3-way'!C322="","",'True_Odds_Calculator_3-way'!C322)</f>
        <v>3.53</v>
      </c>
      <c r="D321" s="9">
        <f t="shared" si="54"/>
        <v>0.45901136386209213</v>
      </c>
      <c r="E321" s="9">
        <f t="shared" si="55"/>
        <v>0.26971743718113783</v>
      </c>
      <c r="F321" s="9">
        <f t="shared" si="56"/>
        <v>0.27127119895676993</v>
      </c>
      <c r="G321" s="9">
        <f t="shared" si="57"/>
        <v>1.0617975676528593</v>
      </c>
      <c r="H321" s="9">
        <f t="shared" si="58"/>
        <v>2.1785953000946736</v>
      </c>
      <c r="I321" s="9">
        <f t="shared" si="59"/>
        <v>3.7075837975147907</v>
      </c>
      <c r="J321" s="9">
        <f t="shared" si="60"/>
        <v>3.6863478461617336</v>
      </c>
      <c r="K321" s="11">
        <f t="shared" si="61"/>
        <v>0.47393364928909953</v>
      </c>
      <c r="L321" s="11">
        <f t="shared" si="62"/>
        <v>0.28169014084507044</v>
      </c>
      <c r="M321" s="11">
        <f t="shared" si="63"/>
        <v>0.28328611898016998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-0.27083087113365301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0.23410200607265902</v>
      </c>
      <c r="Q321" s="11">
        <f>2*'OddsRatio_working_3-way'!K321*'OddsRatio_working_3-way'!L321*'OddsRatio_working_3-way'!M321</f>
        <v>7.5638774175334086E-2</v>
      </c>
      <c r="R321" s="11">
        <f t="shared" si="64"/>
        <v>0</v>
      </c>
      <c r="S321" s="11">
        <f t="shared" si="65"/>
        <v>-0.86438449609805168</v>
      </c>
      <c r="T321" s="11">
        <f t="shared" si="66"/>
        <v>-0.27928416675219758</v>
      </c>
      <c r="U321" s="11">
        <f>'OddsRatio_working_3-way'!S321-'OddsRatio_working_3-way'!R321^2/3</f>
        <v>-0.86438449609805168</v>
      </c>
      <c r="V321" s="11">
        <f>'OddsRatio_working_3-way'!S321*'OddsRatio_working_3-way'!R321/3-2*'OddsRatio_working_3-way'!R321^3/27-'OddsRatio_working_3-way'!T321</f>
        <v>0.27928416675219758</v>
      </c>
      <c r="W321" s="11">
        <f>'OddsRatio_working_3-way'!V321^2+4*'OddsRatio_working_3-way'!U321^3/27</f>
        <v>-1.7679465556882823E-2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0.15466020121168222</v>
      </c>
      <c r="Y321" s="11">
        <f>IF('OddsRatio_working_3-way'!W321&gt;=0,IF('OddsRatio_working_3-way'!V321+SQRT('OddsRatio_working_3-way'!W321)&gt;0,0,PI()),ACOS('OddsRatio_working_3-way'!V321/(2*'OddsRatio_working_3-way'!X321)))</f>
        <v>0.44433658023077149</v>
      </c>
      <c r="Z321" s="11">
        <f>'OddsRatio_working_3-way'!X321^(1/3)*COS('OddsRatio_working_3-way'!Y321/3)</f>
        <v>0.53089878382642963</v>
      </c>
      <c r="AA321" s="11">
        <f>'OddsRatio_working_3-way'!X321^(1/3)*COS(('OddsRatio_working_3-way'!Y321+2*PI())/3)</f>
        <v>-0.3340495742980043</v>
      </c>
      <c r="AB321" s="11">
        <f>'OddsRatio_working_3-way'!X321^(1/3)*COS(('OddsRatio_working_3-way'!Y321+4*PI())/3)</f>
        <v>-0.19684920952842522</v>
      </c>
      <c r="AC321" s="11">
        <f>'OddsRatio_working_3-way'!X321^(1/3)*SIN('OddsRatio_working_3-way'!Y321/3)</f>
        <v>7.9212667532631245E-2</v>
      </c>
      <c r="AD321" s="11">
        <f>'OddsRatio_working_3-way'!X321^(1/3)*SIN(('OddsRatio_working_3-way'!Y321+2*PI())/3)</f>
        <v>0.42016549986563545</v>
      </c>
      <c r="AE321" s="11">
        <f>'OddsRatio_working_3-way'!X321^(1/3)*SIN(('OddsRatio_working_3-way'!Y321+4*PI())/3)</f>
        <v>-0.49937816739826674</v>
      </c>
      <c r="AF321" s="11">
        <f>-'OddsRatio_working_3-way'!U321/(3*'OddsRatio_working_3-way'!X321^(1/3))*COS(('OddsRatio_working_3-way'!Y321)/3)</f>
        <v>0.53089878382642974</v>
      </c>
      <c r="AG321" s="11">
        <f>-'OddsRatio_working_3-way'!U321/(3*'OddsRatio_working_3-way'!X321^(1/3))*COS(('OddsRatio_working_3-way'!Y321+2*PI())/3)</f>
        <v>-0.33404957429800436</v>
      </c>
      <c r="AH321" s="11">
        <f>-'OddsRatio_working_3-way'!U321/(3*'OddsRatio_working_3-way'!X321^(1/3))*COS(('OddsRatio_working_3-way'!Y321+4*PI())/3)</f>
        <v>-0.19684920952842527</v>
      </c>
      <c r="AI321" s="11">
        <f>'OddsRatio_working_3-way'!U321/(3*'OddsRatio_working_3-way'!X321^(1/3))*SIN(('OddsRatio_working_3-way'!Y321)/3)</f>
        <v>-7.9212667532631273E-2</v>
      </c>
      <c r="AJ321" s="11">
        <f>'OddsRatio_working_3-way'!U321/(3*'OddsRatio_working_3-way'!X321^(1/3))*SIN(('OddsRatio_working_3-way'!Y321+2*PI())/3)</f>
        <v>-0.42016549986563551</v>
      </c>
      <c r="AK321" s="11">
        <f>'OddsRatio_working_3-way'!U321/(3*'OddsRatio_working_3-way'!X321^(1/3))*SIN(('OddsRatio_working_3-way'!Y321+4*PI())/3)</f>
        <v>0.49937816739826685</v>
      </c>
      <c r="AL321" s="11">
        <f>'OddsRatio_working_3-way'!Z321+'OddsRatio_working_3-way'!AF321</f>
        <v>1.0617975676528593</v>
      </c>
      <c r="AM321" s="11">
        <f>'OddsRatio_working_3-way'!AA321+'OddsRatio_working_3-way'!AG321</f>
        <v>-0.66809914859600861</v>
      </c>
      <c r="AN321" s="11">
        <f>'OddsRatio_working_3-way'!AB321+'OddsRatio_working_3-way'!AH321</f>
        <v>-0.39369841905685049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1.0617975676528593</v>
      </c>
      <c r="AS321" s="11">
        <f>IF(('OddsRatio_working_3-way'!X321=0),IF(Q321&gt;0,-Q321^(1/3),(-Q321)^(1/3)),'OddsRatio_working_3-way'!AM321-'OddsRatio_working_3-way'!R321/3)</f>
        <v>-0.66809914859600861</v>
      </c>
      <c r="AT321" s="11">
        <f>IF(('OddsRatio_working_3-way'!X321=0),IF(Q321&gt;0,-Q321^(1/3),(-Q321)^(1/3)),'OddsRatio_working_3-way'!AN321-'OddsRatio_working_3-way'!R321/3)</f>
        <v>-0.39369841905685049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5.62</v>
      </c>
      <c r="B322" s="4">
        <f>IF('True_Odds_Calculator_3-way'!B323="","",'True_Odds_Calculator_3-way'!B323)</f>
        <v>3.54</v>
      </c>
      <c r="C322" s="4">
        <f>IF('True_Odds_Calculator_3-way'!C323="","",'True_Odds_Calculator_3-way'!C323)</f>
        <v>1.72</v>
      </c>
      <c r="D322" s="9">
        <f t="shared" si="54"/>
        <v>0.16775577342256354</v>
      </c>
      <c r="E322" s="9">
        <f t="shared" si="55"/>
        <v>0.26827619025756283</v>
      </c>
      <c r="F322" s="9">
        <f t="shared" si="56"/>
        <v>0.56396803631987347</v>
      </c>
      <c r="G322" s="9">
        <f t="shared" si="57"/>
        <v>1.0738196325939382</v>
      </c>
      <c r="H322" s="9">
        <f t="shared" si="58"/>
        <v>5.9610467025839942</v>
      </c>
      <c r="I322" s="9">
        <f t="shared" si="59"/>
        <v>3.7275018667886033</v>
      </c>
      <c r="J322" s="9">
        <f t="shared" si="60"/>
        <v>1.7731501354676356</v>
      </c>
      <c r="K322" s="11">
        <f t="shared" si="61"/>
        <v>0.17793594306049823</v>
      </c>
      <c r="L322" s="11">
        <f t="shared" si="62"/>
        <v>0.2824858757062147</v>
      </c>
      <c r="M322" s="11">
        <f t="shared" si="63"/>
        <v>0.58139534883720934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-0.24691084406302721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0.23028104574246588</v>
      </c>
      <c r="Q322" s="11">
        <f>2*'OddsRatio_working_3-way'!K322*'OddsRatio_working_3-way'!L322*'OddsRatio_working_3-way'!M322</f>
        <v>5.8446965924483722E-2</v>
      </c>
      <c r="R322" s="11">
        <f t="shared" si="64"/>
        <v>0</v>
      </c>
      <c r="S322" s="11">
        <f t="shared" si="65"/>
        <v>-0.93264857044384675</v>
      </c>
      <c r="T322" s="11">
        <f t="shared" si="66"/>
        <v>-0.23671283513803215</v>
      </c>
      <c r="U322" s="11">
        <f>'OddsRatio_working_3-way'!S322-'OddsRatio_working_3-way'!R322^2/3</f>
        <v>-0.93264857044384675</v>
      </c>
      <c r="V322" s="11">
        <f>'OddsRatio_working_3-way'!S322*'OddsRatio_working_3-way'!R322/3-2*'OddsRatio_working_3-way'!R322^3/27-'OddsRatio_working_3-way'!T322</f>
        <v>0.23671283513803215</v>
      </c>
      <c r="W322" s="11">
        <f>'OddsRatio_working_3-way'!V322^2+4*'OddsRatio_working_3-way'!U322^3/27</f>
        <v>-6.4152046414548608E-2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0.17333855077105165</v>
      </c>
      <c r="Y322" s="11">
        <f>IF('OddsRatio_working_3-way'!W322&gt;=0,IF('OddsRatio_working_3-way'!V322+SQRT('OddsRatio_working_3-way'!W322)&gt;0,0,PI()),ACOS('OddsRatio_working_3-way'!V322/(2*'OddsRatio_working_3-way'!X322)))</f>
        <v>0.81920133101897008</v>
      </c>
      <c r="Z322" s="11">
        <f>'OddsRatio_working_3-way'!X322^(1/3)*COS('OddsRatio_working_3-way'!Y322/3)</f>
        <v>0.5369098162969691</v>
      </c>
      <c r="AA322" s="11">
        <f>'OddsRatio_working_3-way'!X322^(1/3)*COS(('OddsRatio_working_3-way'!Y322+2*PI())/3)</f>
        <v>-0.39867790720751328</v>
      </c>
      <c r="AB322" s="11">
        <f>'OddsRatio_working_3-way'!X322^(1/3)*COS(('OddsRatio_working_3-way'!Y322+4*PI())/3)</f>
        <v>-0.13823190908945601</v>
      </c>
      <c r="AC322" s="11">
        <f>'OddsRatio_working_3-way'!X322^(1/3)*SIN('OddsRatio_working_3-way'!Y322/3)</f>
        <v>0.15036856712282134</v>
      </c>
      <c r="AD322" s="11">
        <f>'OddsRatio_working_3-way'!X322^(1/3)*SIN(('OddsRatio_working_3-way'!Y322+2*PI())/3)</f>
        <v>0.38979325689300093</v>
      </c>
      <c r="AE322" s="11">
        <f>'OddsRatio_working_3-way'!X322^(1/3)*SIN(('OddsRatio_working_3-way'!Y322+4*PI())/3)</f>
        <v>-0.54016182401582202</v>
      </c>
      <c r="AF322" s="11">
        <f>-'OddsRatio_working_3-way'!U322/(3*'OddsRatio_working_3-way'!X322^(1/3))*COS(('OddsRatio_working_3-way'!Y322)/3)</f>
        <v>0.5369098162969691</v>
      </c>
      <c r="AG322" s="11">
        <f>-'OddsRatio_working_3-way'!U322/(3*'OddsRatio_working_3-way'!X322^(1/3))*COS(('OddsRatio_working_3-way'!Y322+2*PI())/3)</f>
        <v>-0.39867790720751328</v>
      </c>
      <c r="AH322" s="11">
        <f>-'OddsRatio_working_3-way'!U322/(3*'OddsRatio_working_3-way'!X322^(1/3))*COS(('OddsRatio_working_3-way'!Y322+4*PI())/3)</f>
        <v>-0.13823190908945601</v>
      </c>
      <c r="AI322" s="11">
        <f>'OddsRatio_working_3-way'!U322/(3*'OddsRatio_working_3-way'!X322^(1/3))*SIN(('OddsRatio_working_3-way'!Y322)/3)</f>
        <v>-0.15036856712282134</v>
      </c>
      <c r="AJ322" s="11">
        <f>'OddsRatio_working_3-way'!U322/(3*'OddsRatio_working_3-way'!X322^(1/3))*SIN(('OddsRatio_working_3-way'!Y322+2*PI())/3)</f>
        <v>-0.38979325689300093</v>
      </c>
      <c r="AK322" s="11">
        <f>'OddsRatio_working_3-way'!U322/(3*'OddsRatio_working_3-way'!X322^(1/3))*SIN(('OddsRatio_working_3-way'!Y322+4*PI())/3)</f>
        <v>0.54016182401582202</v>
      </c>
      <c r="AL322" s="11">
        <f>'OddsRatio_working_3-way'!Z322+'OddsRatio_working_3-way'!AF322</f>
        <v>1.0738196325939382</v>
      </c>
      <c r="AM322" s="11">
        <f>'OddsRatio_working_3-way'!AA322+'OddsRatio_working_3-way'!AG322</f>
        <v>-0.79735581441502656</v>
      </c>
      <c r="AN322" s="11">
        <f>'OddsRatio_working_3-way'!AB322+'OddsRatio_working_3-way'!AH322</f>
        <v>-0.27646381817891202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1.0738196325939382</v>
      </c>
      <c r="AS322" s="11">
        <f>IF(('OddsRatio_working_3-way'!X322=0),IF(Q322&gt;0,-Q322^(1/3),(-Q322)^(1/3)),'OddsRatio_working_3-way'!AM322-'OddsRatio_working_3-way'!R322/3)</f>
        <v>-0.79735581441502656</v>
      </c>
      <c r="AT322" s="11">
        <f>IF(('OddsRatio_working_3-way'!X322=0),IF(Q322&gt;0,-Q322^(1/3),(-Q322)^(1/3)),'OddsRatio_working_3-way'!AN322-'OddsRatio_working_3-way'!R322/3)</f>
        <v>-0.27646381817891202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6.05</v>
      </c>
      <c r="B323" s="4">
        <f>IF('True_Odds_Calculator_3-way'!B324="","",'True_Odds_Calculator_3-way'!B324)</f>
        <v>3.6</v>
      </c>
      <c r="C323" s="4">
        <f>IF('True_Odds_Calculator_3-way'!C324="","",'True_Odds_Calculator_3-way'!C324)</f>
        <v>1.71</v>
      </c>
      <c r="D323" s="9">
        <f t="shared" si="54"/>
        <v>0.15874495393978641</v>
      </c>
      <c r="E323" s="9">
        <f t="shared" si="55"/>
        <v>0.26821080509218037</v>
      </c>
      <c r="F323" s="9">
        <f t="shared" si="56"/>
        <v>0.5730442409680333</v>
      </c>
      <c r="G323" s="9">
        <f t="shared" si="57"/>
        <v>1.0493886797741827</v>
      </c>
      <c r="H323" s="9">
        <f t="shared" si="58"/>
        <v>6.2994128328596215</v>
      </c>
      <c r="I323" s="9">
        <f t="shared" si="59"/>
        <v>3.7284105674128742</v>
      </c>
      <c r="J323" s="9">
        <f t="shared" si="60"/>
        <v>1.7450659626396698</v>
      </c>
      <c r="K323" s="11">
        <f t="shared" si="61"/>
        <v>0.16528925619834711</v>
      </c>
      <c r="L323" s="11">
        <f t="shared" si="62"/>
        <v>0.27777777777777779</v>
      </c>
      <c r="M323" s="11">
        <f t="shared" si="63"/>
        <v>0.58479532163742687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-0.25030474870985242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0.22446689113355778</v>
      </c>
      <c r="Q323" s="11">
        <f>2*'OddsRatio_working_3-way'!K323*'OddsRatio_working_3-way'!L323*'OddsRatio_working_3-way'!M323</f>
        <v>5.3700213189846364E-2</v>
      </c>
      <c r="R323" s="11">
        <f t="shared" si="64"/>
        <v>0</v>
      </c>
      <c r="S323" s="11">
        <f t="shared" si="65"/>
        <v>-0.89677440116709373</v>
      </c>
      <c r="T323" s="11">
        <f t="shared" si="66"/>
        <v>-0.21453933042274972</v>
      </c>
      <c r="U323" s="11">
        <f>'OddsRatio_working_3-way'!S323-'OddsRatio_working_3-way'!R323^2/3</f>
        <v>-0.89677440116709373</v>
      </c>
      <c r="V323" s="11">
        <f>'OddsRatio_working_3-way'!S323*'OddsRatio_working_3-way'!R323/3-2*'OddsRatio_working_3-way'!R323^3/27-'OddsRatio_working_3-way'!T323</f>
        <v>0.21453933042274972</v>
      </c>
      <c r="W323" s="11">
        <f>'OddsRatio_working_3-way'!V323^2+4*'OddsRatio_working_3-way'!U323^3/27</f>
        <v>-6.0815816945088162E-2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0.16343419260005687</v>
      </c>
      <c r="Y323" s="11">
        <f>IF('OddsRatio_working_3-way'!W323&gt;=0,IF('OddsRatio_working_3-way'!V323+SQRT('OddsRatio_working_3-way'!W323)&gt;0,0,PI()),ACOS('OddsRatio_working_3-way'!V323/(2*'OddsRatio_working_3-way'!X323)))</f>
        <v>0.85482870567612357</v>
      </c>
      <c r="Z323" s="11">
        <f>'OddsRatio_working_3-way'!X323^(1/3)*COS('OddsRatio_working_3-way'!Y323/3)</f>
        <v>0.52469433988709135</v>
      </c>
      <c r="AA323" s="11">
        <f>'OddsRatio_working_3-way'!X323^(1/3)*COS(('OddsRatio_working_3-way'!Y323+2*PI())/3)</f>
        <v>-0.39544670998636655</v>
      </c>
      <c r="AB323" s="11">
        <f>'OddsRatio_working_3-way'!X323^(1/3)*COS(('OddsRatio_working_3-way'!Y323+4*PI())/3)</f>
        <v>-0.12924762990072491</v>
      </c>
      <c r="AC323" s="11">
        <f>'OddsRatio_working_3-way'!X323^(1/3)*SIN('OddsRatio_working_3-way'!Y323/3)</f>
        <v>0.15369011054547621</v>
      </c>
      <c r="AD323" s="11">
        <f>'OddsRatio_working_3-way'!X323^(1/3)*SIN(('OddsRatio_working_3-way'!Y323+2*PI())/3)</f>
        <v>0.37755357229138975</v>
      </c>
      <c r="AE323" s="11">
        <f>'OddsRatio_working_3-way'!X323^(1/3)*SIN(('OddsRatio_working_3-way'!Y323+4*PI())/3)</f>
        <v>-0.53124368283686574</v>
      </c>
      <c r="AF323" s="11">
        <f>-'OddsRatio_working_3-way'!U323/(3*'OddsRatio_working_3-way'!X323^(1/3))*COS(('OddsRatio_working_3-way'!Y323)/3)</f>
        <v>0.52469433988709147</v>
      </c>
      <c r="AG323" s="11">
        <f>-'OddsRatio_working_3-way'!U323/(3*'OddsRatio_working_3-way'!X323^(1/3))*COS(('OddsRatio_working_3-way'!Y323+2*PI())/3)</f>
        <v>-0.39544670998636666</v>
      </c>
      <c r="AH323" s="11">
        <f>-'OddsRatio_working_3-way'!U323/(3*'OddsRatio_working_3-way'!X323^(1/3))*COS(('OddsRatio_working_3-way'!Y323+4*PI())/3)</f>
        <v>-0.12924762990072494</v>
      </c>
      <c r="AI323" s="11">
        <f>'OddsRatio_working_3-way'!U323/(3*'OddsRatio_working_3-way'!X323^(1/3))*SIN(('OddsRatio_working_3-way'!Y323)/3)</f>
        <v>-0.15369011054547624</v>
      </c>
      <c r="AJ323" s="11">
        <f>'OddsRatio_working_3-way'!U323/(3*'OddsRatio_working_3-way'!X323^(1/3))*SIN(('OddsRatio_working_3-way'!Y323+2*PI())/3)</f>
        <v>-0.37755357229138986</v>
      </c>
      <c r="AK323" s="11">
        <f>'OddsRatio_working_3-way'!U323/(3*'OddsRatio_working_3-way'!X323^(1/3))*SIN(('OddsRatio_working_3-way'!Y323+4*PI())/3)</f>
        <v>0.53124368283686585</v>
      </c>
      <c r="AL323" s="11">
        <f>'OddsRatio_working_3-way'!Z323+'OddsRatio_working_3-way'!AF323</f>
        <v>1.0493886797741827</v>
      </c>
      <c r="AM323" s="11">
        <f>'OddsRatio_working_3-way'!AA323+'OddsRatio_working_3-way'!AG323</f>
        <v>-0.79089341997273321</v>
      </c>
      <c r="AN323" s="11">
        <f>'OddsRatio_working_3-way'!AB323+'OddsRatio_working_3-way'!AH323</f>
        <v>-0.25849525980144983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1.0493886797741827</v>
      </c>
      <c r="AS323" s="11">
        <f>IF(('OddsRatio_working_3-way'!X323=0),IF(Q323&gt;0,-Q323^(1/3),(-Q323)^(1/3)),'OddsRatio_working_3-way'!AM323-'OddsRatio_working_3-way'!R323/3)</f>
        <v>-0.79089341997273321</v>
      </c>
      <c r="AT323" s="11">
        <f>IF(('OddsRatio_working_3-way'!X323=0),IF(Q323&gt;0,-Q323^(1/3),(-Q323)^(1/3)),'OddsRatio_working_3-way'!AN323-'OddsRatio_working_3-way'!R323/3)</f>
        <v>-0.25849525980144983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3.48</v>
      </c>
      <c r="B324" s="4">
        <f>IF('True_Odds_Calculator_3-way'!B325="","",'True_Odds_Calculator_3-way'!B325)</f>
        <v>2.86</v>
      </c>
      <c r="C324" s="4">
        <f>IF('True_Odds_Calculator_3-way'!C325="","",'True_Odds_Calculator_3-way'!C325)</f>
        <v>2.58</v>
      </c>
      <c r="D324" s="9">
        <f t="shared" ref="D324:D387" si="67">(K324/(AR324+K324-(AR324*K324)))</f>
        <v>0.27984687532778652</v>
      </c>
      <c r="E324" s="9">
        <f t="shared" ref="E324:E387" si="68">(L324/(AR324+L324-(AR324*L324)))</f>
        <v>0.34129261025311586</v>
      </c>
      <c r="F324" s="9">
        <f t="shared" ref="F324:F387" si="69">(M324/(AR324+M324-(AR324*M324)))</f>
        <v>0.37886051441909774</v>
      </c>
      <c r="G324" s="9">
        <f t="shared" ref="G324:G387" si="70">AR324</f>
        <v>1.0376543390898081</v>
      </c>
      <c r="H324" s="9">
        <f t="shared" ref="H324:H387" si="71">IF(A324="","",1/D324)</f>
        <v>3.573382760942724</v>
      </c>
      <c r="I324" s="9">
        <f t="shared" ref="I324:I387" si="72">IF(B324="","",1/E324)</f>
        <v>2.9300370707070429</v>
      </c>
      <c r="J324" s="9">
        <f t="shared" ref="J324:J387" si="73">IF(C324="","",1/F324)</f>
        <v>2.6394938557618968</v>
      </c>
      <c r="K324" s="11">
        <f t="shared" ref="K324:K387" si="74">1/A324</f>
        <v>0.28735632183908044</v>
      </c>
      <c r="L324" s="11">
        <f t="shared" ref="L324:L387" si="75">1/B324</f>
        <v>0.34965034965034969</v>
      </c>
      <c r="M324" s="11">
        <f t="shared" ref="M324:M387" si="76">1/C324</f>
        <v>0.38759689922480617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-0.28382897508799687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0.23054553928651766</v>
      </c>
      <c r="Q324" s="11">
        <f>2*'OddsRatio_working_3-way'!K324*'OddsRatio_working_3-way'!L324*'OddsRatio_working_3-way'!M324</f>
        <v>7.788700651571541E-2</v>
      </c>
      <c r="R324" s="11">
        <f t="shared" ref="R324:R387" si="77">O324/N324</f>
        <v>0</v>
      </c>
      <c r="S324" s="11">
        <f t="shared" ref="S324:S387" si="78">P324/N324</f>
        <v>-0.81226921675294261</v>
      </c>
      <c r="T324" s="11">
        <f t="shared" ref="T324:T387" si="79">Q324/N324</f>
        <v>-0.27441527593004811</v>
      </c>
      <c r="U324" s="11">
        <f>'OddsRatio_working_3-way'!S324-'OddsRatio_working_3-way'!R324^2/3</f>
        <v>-0.81226921675294261</v>
      </c>
      <c r="V324" s="11">
        <f>'OddsRatio_working_3-way'!S324*'OddsRatio_working_3-way'!R324/3-2*'OddsRatio_working_3-way'!R324^3/27-'OddsRatio_working_3-way'!T324</f>
        <v>0.27441527593004811</v>
      </c>
      <c r="W324" s="11">
        <f>'OddsRatio_working_3-way'!V324^2+4*'OddsRatio_working_3-way'!U324^3/27</f>
        <v>-4.091815436583518E-3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0.14088608794017593</v>
      </c>
      <c r="Y324" s="11">
        <f>IF('OddsRatio_working_3-way'!W324&gt;=0,IF('OddsRatio_working_3-way'!V324+SQRT('OddsRatio_working_3-way'!W324)&gt;0,0,PI()),ACOS('OddsRatio_working_3-way'!V324/(2*'OddsRatio_working_3-way'!X324)))</f>
        <v>0.22901443451420112</v>
      </c>
      <c r="Z324" s="11">
        <f>'OddsRatio_working_3-way'!X324^(1/3)*COS('OddsRatio_working_3-way'!Y324/3)</f>
        <v>0.51882716954490404</v>
      </c>
      <c r="AA324" s="11">
        <f>'OddsRatio_working_3-way'!X324^(1/3)*COS(('OddsRatio_working_3-way'!Y324+2*PI())/3)</f>
        <v>-0.29378043354788103</v>
      </c>
      <c r="AB324" s="11">
        <f>'OddsRatio_working_3-way'!X324^(1/3)*COS(('OddsRatio_working_3-way'!Y324+4*PI())/3)</f>
        <v>-0.22504673599702291</v>
      </c>
      <c r="AC324" s="11">
        <f>'OddsRatio_working_3-way'!X324^(1/3)*SIN('OddsRatio_working_3-way'!Y324/3)</f>
        <v>3.9683418783386291E-2</v>
      </c>
      <c r="AD324" s="11">
        <f>'OddsRatio_working_3-way'!X324^(1/3)*SIN(('OddsRatio_working_3-way'!Y324+2*PI())/3)</f>
        <v>0.42947579960776977</v>
      </c>
      <c r="AE324" s="11">
        <f>'OddsRatio_working_3-way'!X324^(1/3)*SIN(('OddsRatio_working_3-way'!Y324+4*PI())/3)</f>
        <v>-0.4691592183911561</v>
      </c>
      <c r="AF324" s="11">
        <f>-'OddsRatio_working_3-way'!U324/(3*'OddsRatio_working_3-way'!X324^(1/3))*COS(('OddsRatio_working_3-way'!Y324)/3)</f>
        <v>0.51882716954490415</v>
      </c>
      <c r="AG324" s="11">
        <f>-'OddsRatio_working_3-way'!U324/(3*'OddsRatio_working_3-way'!X324^(1/3))*COS(('OddsRatio_working_3-way'!Y324+2*PI())/3)</f>
        <v>-0.29378043354788114</v>
      </c>
      <c r="AH324" s="11">
        <f>-'OddsRatio_working_3-way'!U324/(3*'OddsRatio_working_3-way'!X324^(1/3))*COS(('OddsRatio_working_3-way'!Y324+4*PI())/3)</f>
        <v>-0.22504673599702293</v>
      </c>
      <c r="AI324" s="11">
        <f>'OddsRatio_working_3-way'!U324/(3*'OddsRatio_working_3-way'!X324^(1/3))*SIN(('OddsRatio_working_3-way'!Y324)/3)</f>
        <v>-3.9683418783386305E-2</v>
      </c>
      <c r="AJ324" s="11">
        <f>'OddsRatio_working_3-way'!U324/(3*'OddsRatio_working_3-way'!X324^(1/3))*SIN(('OddsRatio_working_3-way'!Y324+2*PI())/3)</f>
        <v>-0.42947579960776988</v>
      </c>
      <c r="AK324" s="11">
        <f>'OddsRatio_working_3-way'!U324/(3*'OddsRatio_working_3-way'!X324^(1/3))*SIN(('OddsRatio_working_3-way'!Y324+4*PI())/3)</f>
        <v>0.46915921839115621</v>
      </c>
      <c r="AL324" s="11">
        <f>'OddsRatio_working_3-way'!Z324+'OddsRatio_working_3-way'!AF324</f>
        <v>1.0376543390898081</v>
      </c>
      <c r="AM324" s="11">
        <f>'OddsRatio_working_3-way'!AA324+'OddsRatio_working_3-way'!AG324</f>
        <v>-0.58756086709576216</v>
      </c>
      <c r="AN324" s="11">
        <f>'OddsRatio_working_3-way'!AB324+'OddsRatio_working_3-way'!AH324</f>
        <v>-0.45009347199404581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1.0376543390898081</v>
      </c>
      <c r="AS324" s="11">
        <f>IF(('OddsRatio_working_3-way'!X324=0),IF(Q324&gt;0,-Q324^(1/3),(-Q324)^(1/3)),'OddsRatio_working_3-way'!AM324-'OddsRatio_working_3-way'!R324/3)</f>
        <v>-0.58756086709576216</v>
      </c>
      <c r="AT324" s="11">
        <f>IF(('OddsRatio_working_3-way'!X324=0),IF(Q324&gt;0,-Q324^(1/3),(-Q324)^(1/3)),'OddsRatio_working_3-way'!AN324-'OddsRatio_working_3-way'!R324/3)</f>
        <v>-0.45009347199404581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1.34</v>
      </c>
      <c r="B325" s="4">
        <f>IF('True_Odds_Calculator_3-way'!B326="","",'True_Odds_Calculator_3-way'!B326)</f>
        <v>5.47</v>
      </c>
      <c r="C325" s="4">
        <f>IF('True_Odds_Calculator_3-way'!C326="","",'True_Odds_Calculator_3-way'!C326)</f>
        <v>10.09</v>
      </c>
      <c r="D325" s="9">
        <f t="shared" si="67"/>
        <v>0.73352359580121396</v>
      </c>
      <c r="E325" s="9">
        <f t="shared" si="68"/>
        <v>0.17312724087900197</v>
      </c>
      <c r="F325" s="9">
        <f t="shared" si="69"/>
        <v>9.3349163319784143E-2</v>
      </c>
      <c r="G325" s="9">
        <f t="shared" si="70"/>
        <v>1.068478416349169</v>
      </c>
      <c r="H325" s="9">
        <f t="shared" si="71"/>
        <v>1.3632826615587177</v>
      </c>
      <c r="I325" s="9">
        <f t="shared" si="72"/>
        <v>5.776098521080784</v>
      </c>
      <c r="J325" s="9">
        <f t="shared" si="73"/>
        <v>10.712468804613945</v>
      </c>
      <c r="K325" s="11">
        <f t="shared" si="74"/>
        <v>0.74626865671641784</v>
      </c>
      <c r="L325" s="11">
        <f t="shared" si="75"/>
        <v>0.18281535648994515</v>
      </c>
      <c r="M325" s="11">
        <f t="shared" si="76"/>
        <v>9.9108027750247768E-2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-0.18679576788250352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0.18794531716123822</v>
      </c>
      <c r="Q325" s="11">
        <f>2*'OddsRatio_working_3-way'!K325*'OddsRatio_working_3-way'!L325*'OddsRatio_working_3-way'!M325</f>
        <v>2.7042491677876004E-2</v>
      </c>
      <c r="R325" s="11">
        <f t="shared" si="77"/>
        <v>0</v>
      </c>
      <c r="S325" s="11">
        <f t="shared" si="78"/>
        <v>-1.0061540434869904</v>
      </c>
      <c r="T325" s="11">
        <f t="shared" si="79"/>
        <v>-0.14477036596935114</v>
      </c>
      <c r="U325" s="11">
        <f>'OddsRatio_working_3-way'!S325-'OddsRatio_working_3-way'!R325^2/3</f>
        <v>-1.0061540434869904</v>
      </c>
      <c r="V325" s="11">
        <f>'OddsRatio_working_3-way'!S325*'OddsRatio_working_3-way'!R325/3-2*'OddsRatio_working_3-way'!R325^3/27-'OddsRatio_working_3-way'!T325</f>
        <v>0.14477036596935114</v>
      </c>
      <c r="W325" s="11">
        <f>'OddsRatio_working_3-way'!V325^2+4*'OddsRatio_working_3-way'!U325^3/27</f>
        <v>-0.12994168636408854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0.19422933945917412</v>
      </c>
      <c r="Y325" s="11">
        <f>IF('OddsRatio_working_3-way'!W325&gt;=0,IF('OddsRatio_working_3-way'!V325+SQRT('OddsRatio_working_3-way'!W325)&gt;0,0,PI()),ACOS('OddsRatio_working_3-way'!V325/(2*'OddsRatio_working_3-way'!X325)))</f>
        <v>1.1889020691367009</v>
      </c>
      <c r="Z325" s="11">
        <f>'OddsRatio_working_3-way'!X325^(1/3)*COS('OddsRatio_working_3-way'!Y325/3)</f>
        <v>0.53423920817458448</v>
      </c>
      <c r="AA325" s="11">
        <f>'OddsRatio_working_3-way'!X325^(1/3)*COS(('OddsRatio_working_3-way'!Y325+2*PI())/3)</f>
        <v>-0.46071676886119145</v>
      </c>
      <c r="AB325" s="11">
        <f>'OddsRatio_working_3-way'!X325^(1/3)*COS(('OddsRatio_working_3-way'!Y325+4*PI())/3)</f>
        <v>-7.3522439313392959E-2</v>
      </c>
      <c r="AC325" s="11">
        <f>'OddsRatio_working_3-way'!X325^(1/3)*SIN('OddsRatio_working_3-way'!Y325/3)</f>
        <v>0.22354675039311817</v>
      </c>
      <c r="AD325" s="11">
        <f>'OddsRatio_working_3-way'!X325^(1/3)*SIN(('OddsRatio_working_3-way'!Y325+2*PI())/3)</f>
        <v>0.35089135078031436</v>
      </c>
      <c r="AE325" s="11">
        <f>'OddsRatio_working_3-way'!X325^(1/3)*SIN(('OddsRatio_working_3-way'!Y325+4*PI())/3)</f>
        <v>-0.57443810117343241</v>
      </c>
      <c r="AF325" s="11">
        <f>-'OddsRatio_working_3-way'!U325/(3*'OddsRatio_working_3-way'!X325^(1/3))*COS(('OddsRatio_working_3-way'!Y325)/3)</f>
        <v>0.53423920817458448</v>
      </c>
      <c r="AG325" s="11">
        <f>-'OddsRatio_working_3-way'!U325/(3*'OddsRatio_working_3-way'!X325^(1/3))*COS(('OddsRatio_working_3-way'!Y325+2*PI())/3)</f>
        <v>-0.46071676886119145</v>
      </c>
      <c r="AH325" s="11">
        <f>-'OddsRatio_working_3-way'!U325/(3*'OddsRatio_working_3-way'!X325^(1/3))*COS(('OddsRatio_working_3-way'!Y325+4*PI())/3)</f>
        <v>-7.3522439313392959E-2</v>
      </c>
      <c r="AI325" s="11">
        <f>'OddsRatio_working_3-way'!U325/(3*'OddsRatio_working_3-way'!X325^(1/3))*SIN(('OddsRatio_working_3-way'!Y325)/3)</f>
        <v>-0.22354675039311817</v>
      </c>
      <c r="AJ325" s="11">
        <f>'OddsRatio_working_3-way'!U325/(3*'OddsRatio_working_3-way'!X325^(1/3))*SIN(('OddsRatio_working_3-way'!Y325+2*PI())/3)</f>
        <v>-0.35089135078031436</v>
      </c>
      <c r="AK325" s="11">
        <f>'OddsRatio_working_3-way'!U325/(3*'OddsRatio_working_3-way'!X325^(1/3))*SIN(('OddsRatio_working_3-way'!Y325+4*PI())/3)</f>
        <v>0.57443810117343241</v>
      </c>
      <c r="AL325" s="11">
        <f>'OddsRatio_working_3-way'!Z325+'OddsRatio_working_3-way'!AF325</f>
        <v>1.068478416349169</v>
      </c>
      <c r="AM325" s="11">
        <f>'OddsRatio_working_3-way'!AA325+'OddsRatio_working_3-way'!AG325</f>
        <v>-0.9214335377223829</v>
      </c>
      <c r="AN325" s="11">
        <f>'OddsRatio_working_3-way'!AB325+'OddsRatio_working_3-way'!AH325</f>
        <v>-0.14704487862678592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1.068478416349169</v>
      </c>
      <c r="AS325" s="11">
        <f>IF(('OddsRatio_working_3-way'!X325=0),IF(Q325&gt;0,-Q325^(1/3),(-Q325)^(1/3)),'OddsRatio_working_3-way'!AM325-'OddsRatio_working_3-way'!R325/3)</f>
        <v>-0.9214335377223829</v>
      </c>
      <c r="AT325" s="11">
        <f>IF(('OddsRatio_working_3-way'!X325=0),IF(Q325&gt;0,-Q325^(1/3),(-Q325)^(1/3)),'OddsRatio_working_3-way'!AN325-'OddsRatio_working_3-way'!R325/3)</f>
        <v>-0.14704487862678592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2.7</v>
      </c>
      <c r="B326" s="4">
        <f>IF('True_Odds_Calculator_3-way'!B327="","",'True_Odds_Calculator_3-way'!B327)</f>
        <v>3.1</v>
      </c>
      <c r="C326" s="4">
        <f>IF('True_Odds_Calculator_3-way'!C327="","",'True_Odds_Calculator_3-way'!C327)</f>
        <v>2.94</v>
      </c>
      <c r="D326" s="9">
        <f t="shared" si="67"/>
        <v>0.35894499851975492</v>
      </c>
      <c r="E326" s="9">
        <f t="shared" si="68"/>
        <v>0.31189922077082988</v>
      </c>
      <c r="F326" s="9">
        <f t="shared" si="69"/>
        <v>0.32915578070941537</v>
      </c>
      <c r="G326" s="9">
        <f t="shared" si="70"/>
        <v>1.0505542043945404</v>
      </c>
      <c r="H326" s="9">
        <f t="shared" si="71"/>
        <v>2.7859421474707187</v>
      </c>
      <c r="I326" s="9">
        <f t="shared" si="72"/>
        <v>3.2061638292285344</v>
      </c>
      <c r="J326" s="9">
        <f t="shared" si="73"/>
        <v>3.0380751565254083</v>
      </c>
      <c r="K326" s="11">
        <f t="shared" si="74"/>
        <v>0.37037037037037035</v>
      </c>
      <c r="L326" s="11">
        <f t="shared" si="75"/>
        <v>0.32258064516129031</v>
      </c>
      <c r="M326" s="11">
        <f t="shared" si="76"/>
        <v>0.3401360544217687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-0.28144734596347509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0.23325937304431923</v>
      </c>
      <c r="Q326" s="11">
        <f>2*'OddsRatio_working_3-way'!K326*'OddsRatio_working_3-way'!L326*'OddsRatio_working_3-way'!M326</f>
        <v>8.1275042872585107E-2</v>
      </c>
      <c r="R326" s="11">
        <f t="shared" si="77"/>
        <v>0</v>
      </c>
      <c r="S326" s="11">
        <f t="shared" si="78"/>
        <v>-0.82878512229634071</v>
      </c>
      <c r="T326" s="11">
        <f t="shared" si="79"/>
        <v>-0.28877530393600725</v>
      </c>
      <c r="U326" s="11">
        <f>'OddsRatio_working_3-way'!S326-'OddsRatio_working_3-way'!R326^2/3</f>
        <v>-0.82878512229634071</v>
      </c>
      <c r="V326" s="11">
        <f>'OddsRatio_working_3-way'!S326*'OddsRatio_working_3-way'!R326/3-2*'OddsRatio_working_3-way'!R326^3/27-'OddsRatio_working_3-way'!T326</f>
        <v>0.28877530393600725</v>
      </c>
      <c r="W326" s="11">
        <f>'OddsRatio_working_3-way'!V326^2+4*'OddsRatio_working_3-way'!U326^3/27</f>
        <v>-9.4658465401245562E-4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0.14520482156022388</v>
      </c>
      <c r="Y326" s="11">
        <f>IF('OddsRatio_working_3-way'!W326&gt;=0,IF('OddsRatio_working_3-way'!V326+SQRT('OddsRatio_working_3-way'!W326)&gt;0,0,PI()),ACOS('OddsRatio_working_3-way'!V326/(2*'OddsRatio_working_3-way'!X326)))</f>
        <v>0.10614131448892006</v>
      </c>
      <c r="Z326" s="11">
        <f>'OddsRatio_working_3-way'!X326^(1/3)*COS('OddsRatio_working_3-way'!Y326/3)</f>
        <v>0.5252771021972702</v>
      </c>
      <c r="AA326" s="11">
        <f>'OddsRatio_working_3-way'!X326^(1/3)*COS(('OddsRatio_working_3-way'!Y326+2*PI())/3)</f>
        <v>-0.27873994869369267</v>
      </c>
      <c r="AB326" s="11">
        <f>'OddsRatio_working_3-way'!X326^(1/3)*COS(('OddsRatio_working_3-way'!Y326+4*PI())/3)</f>
        <v>-0.24653715350357761</v>
      </c>
      <c r="AC326" s="11">
        <f>'OddsRatio_working_3-way'!X326^(1/3)*SIN('OddsRatio_working_3-way'!Y326/3)</f>
        <v>1.8592292471671459E-2</v>
      </c>
      <c r="AD326" s="11">
        <f>'OddsRatio_working_3-way'!X326^(1/3)*SIN(('OddsRatio_working_3-way'!Y326+2*PI())/3)</f>
        <v>0.44560716829327501</v>
      </c>
      <c r="AE326" s="11">
        <f>'OddsRatio_working_3-way'!X326^(1/3)*SIN(('OddsRatio_working_3-way'!Y326+4*PI())/3)</f>
        <v>-0.46419946076494639</v>
      </c>
      <c r="AF326" s="11">
        <f>-'OddsRatio_working_3-way'!U326/(3*'OddsRatio_working_3-way'!X326^(1/3))*COS(('OddsRatio_working_3-way'!Y326)/3)</f>
        <v>0.5252771021972702</v>
      </c>
      <c r="AG326" s="11">
        <f>-'OddsRatio_working_3-way'!U326/(3*'OddsRatio_working_3-way'!X326^(1/3))*COS(('OddsRatio_working_3-way'!Y326+2*PI())/3)</f>
        <v>-0.27873994869369267</v>
      </c>
      <c r="AH326" s="11">
        <f>-'OddsRatio_working_3-way'!U326/(3*'OddsRatio_working_3-way'!X326^(1/3))*COS(('OddsRatio_working_3-way'!Y326+4*PI())/3)</f>
        <v>-0.24653715350357761</v>
      </c>
      <c r="AI326" s="11">
        <f>'OddsRatio_working_3-way'!U326/(3*'OddsRatio_working_3-way'!X326^(1/3))*SIN(('OddsRatio_working_3-way'!Y326)/3)</f>
        <v>-1.8592292471671459E-2</v>
      </c>
      <c r="AJ326" s="11">
        <f>'OddsRatio_working_3-way'!U326/(3*'OddsRatio_working_3-way'!X326^(1/3))*SIN(('OddsRatio_working_3-way'!Y326+2*PI())/3)</f>
        <v>-0.44560716829327501</v>
      </c>
      <c r="AK326" s="11">
        <f>'OddsRatio_working_3-way'!U326/(3*'OddsRatio_working_3-way'!X326^(1/3))*SIN(('OddsRatio_working_3-way'!Y326+4*PI())/3)</f>
        <v>0.46419946076494639</v>
      </c>
      <c r="AL326" s="11">
        <f>'OddsRatio_working_3-way'!Z326+'OddsRatio_working_3-way'!AF326</f>
        <v>1.0505542043945404</v>
      </c>
      <c r="AM326" s="11">
        <f>'OddsRatio_working_3-way'!AA326+'OddsRatio_working_3-way'!AG326</f>
        <v>-0.55747989738738535</v>
      </c>
      <c r="AN326" s="11">
        <f>'OddsRatio_working_3-way'!AB326+'OddsRatio_working_3-way'!AH326</f>
        <v>-0.49307430700715521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1.0505542043945404</v>
      </c>
      <c r="AS326" s="11">
        <f>IF(('OddsRatio_working_3-way'!X326=0),IF(Q326&gt;0,-Q326^(1/3),(-Q326)^(1/3)),'OddsRatio_working_3-way'!AM326-'OddsRatio_working_3-way'!R326/3)</f>
        <v>-0.55747989738738535</v>
      </c>
      <c r="AT326" s="11">
        <f>IF(('OddsRatio_working_3-way'!X326=0),IF(Q326&gt;0,-Q326^(1/3),(-Q326)^(1/3)),'OddsRatio_working_3-way'!AN326-'OddsRatio_working_3-way'!R326/3)</f>
        <v>-0.49307430700715521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2.12</v>
      </c>
      <c r="B327" s="4">
        <f>IF('True_Odds_Calculator_3-way'!B328="","",'True_Odds_Calculator_3-way'!B328)</f>
        <v>3.2</v>
      </c>
      <c r="C327" s="4">
        <f>IF('True_Odds_Calculator_3-way'!C328="","",'True_Odds_Calculator_3-way'!C328)</f>
        <v>4</v>
      </c>
      <c r="D327" s="9">
        <f t="shared" si="67"/>
        <v>0.45853817660129226</v>
      </c>
      <c r="E327" s="9">
        <f t="shared" si="68"/>
        <v>0.30124891689798378</v>
      </c>
      <c r="F327" s="9">
        <f t="shared" si="69"/>
        <v>0.24021290650072405</v>
      </c>
      <c r="G327" s="9">
        <f t="shared" si="70"/>
        <v>1.0543245497884823</v>
      </c>
      <c r="H327" s="9">
        <f t="shared" si="71"/>
        <v>2.1808434957631002</v>
      </c>
      <c r="I327" s="9">
        <f t="shared" si="72"/>
        <v>3.3195140095346609</v>
      </c>
      <c r="J327" s="9">
        <f t="shared" si="73"/>
        <v>4.1629736493654468</v>
      </c>
      <c r="K327" s="11">
        <f t="shared" si="74"/>
        <v>0.47169811320754712</v>
      </c>
      <c r="L327" s="11">
        <f t="shared" si="75"/>
        <v>0.3125</v>
      </c>
      <c r="M327" s="11">
        <f t="shared" si="76"/>
        <v>0.25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-0.27240566037735858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0.23290094339622638</v>
      </c>
      <c r="Q327" s="11">
        <f>2*'OddsRatio_working_3-way'!K327*'OddsRatio_working_3-way'!L327*'OddsRatio_working_3-way'!M327</f>
        <v>7.3702830188679236E-2</v>
      </c>
      <c r="R327" s="11">
        <f t="shared" si="77"/>
        <v>0</v>
      </c>
      <c r="S327" s="11">
        <f t="shared" si="78"/>
        <v>-0.85497835497835462</v>
      </c>
      <c r="T327" s="11">
        <f t="shared" si="79"/>
        <v>-0.27056277056277045</v>
      </c>
      <c r="U327" s="11">
        <f>'OddsRatio_working_3-way'!S327-'OddsRatio_working_3-way'!R327^2/3</f>
        <v>-0.85497835497835462</v>
      </c>
      <c r="V327" s="11">
        <f>'OddsRatio_working_3-way'!S327*'OddsRatio_working_3-way'!R327/3-2*'OddsRatio_working_3-way'!R327^3/27-'OddsRatio_working_3-way'!T327</f>
        <v>0.27056277056277045</v>
      </c>
      <c r="W327" s="11">
        <f>'OddsRatio_working_3-way'!V327^2+4*'OddsRatio_working_3-way'!U327^3/27</f>
        <v>-1.9385254895896209E-2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0.1521425874882659</v>
      </c>
      <c r="Y327" s="11">
        <f>IF('OddsRatio_working_3-way'!W327&gt;=0,IF('OddsRatio_working_3-way'!V327+SQRT('OddsRatio_working_3-way'!W327)&gt;0,0,PI()),ACOS('OddsRatio_working_3-way'!V327/(2*'OddsRatio_working_3-way'!X327)))</f>
        <v>0.47525734079490989</v>
      </c>
      <c r="Z327" s="11">
        <f>'OddsRatio_working_3-way'!X327^(1/3)*COS('OddsRatio_working_3-way'!Y327/3)</f>
        <v>0.52716227489424117</v>
      </c>
      <c r="AA327" s="11">
        <f>'OddsRatio_working_3-way'!X327^(1/3)*COS(('OddsRatio_working_3-way'!Y327+2*PI())/3)</f>
        <v>-0.33651631888128913</v>
      </c>
      <c r="AB327" s="11">
        <f>'OddsRatio_working_3-way'!X327^(1/3)*COS(('OddsRatio_working_3-way'!Y327+4*PI())/3)</f>
        <v>-0.19064595601295203</v>
      </c>
      <c r="AC327" s="11">
        <f>'OddsRatio_working_3-way'!X327^(1/3)*SIN('OddsRatio_working_3-way'!Y327/3)</f>
        <v>8.421829326882288E-2</v>
      </c>
      <c r="AD327" s="11">
        <f>'OddsRatio_working_3-way'!X327^(1/3)*SIN(('OddsRatio_working_3-way'!Y327+2*PI())/3)</f>
        <v>0.41442677534079697</v>
      </c>
      <c r="AE327" s="11">
        <f>'OddsRatio_working_3-way'!X327^(1/3)*SIN(('OddsRatio_working_3-way'!Y327+4*PI())/3)</f>
        <v>-0.49864506860961977</v>
      </c>
      <c r="AF327" s="11">
        <f>-'OddsRatio_working_3-way'!U327/(3*'OddsRatio_working_3-way'!X327^(1/3))*COS(('OddsRatio_working_3-way'!Y327)/3)</f>
        <v>0.52716227489424117</v>
      </c>
      <c r="AG327" s="11">
        <f>-'OddsRatio_working_3-way'!U327/(3*'OddsRatio_working_3-way'!X327^(1/3))*COS(('OddsRatio_working_3-way'!Y327+2*PI())/3)</f>
        <v>-0.33651631888128913</v>
      </c>
      <c r="AH327" s="11">
        <f>-'OddsRatio_working_3-way'!U327/(3*'OddsRatio_working_3-way'!X327^(1/3))*COS(('OddsRatio_working_3-way'!Y327+4*PI())/3)</f>
        <v>-0.19064595601295203</v>
      </c>
      <c r="AI327" s="11">
        <f>'OddsRatio_working_3-way'!U327/(3*'OddsRatio_working_3-way'!X327^(1/3))*SIN(('OddsRatio_working_3-way'!Y327)/3)</f>
        <v>-8.421829326882288E-2</v>
      </c>
      <c r="AJ327" s="11">
        <f>'OddsRatio_working_3-way'!U327/(3*'OddsRatio_working_3-way'!X327^(1/3))*SIN(('OddsRatio_working_3-way'!Y327+2*PI())/3)</f>
        <v>-0.41442677534079697</v>
      </c>
      <c r="AK327" s="11">
        <f>'OddsRatio_working_3-way'!U327/(3*'OddsRatio_working_3-way'!X327^(1/3))*SIN(('OddsRatio_working_3-way'!Y327+4*PI())/3)</f>
        <v>0.49864506860961977</v>
      </c>
      <c r="AL327" s="11">
        <f>'OddsRatio_working_3-way'!Z327+'OddsRatio_working_3-way'!AF327</f>
        <v>1.0543245497884823</v>
      </c>
      <c r="AM327" s="11">
        <f>'OddsRatio_working_3-way'!AA327+'OddsRatio_working_3-way'!AG327</f>
        <v>-0.67303263776257827</v>
      </c>
      <c r="AN327" s="11">
        <f>'OddsRatio_working_3-way'!AB327+'OddsRatio_working_3-way'!AH327</f>
        <v>-0.38129191202590407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1.0543245497884823</v>
      </c>
      <c r="AS327" s="11">
        <f>IF(('OddsRatio_working_3-way'!X327=0),IF(Q327&gt;0,-Q327^(1/3),(-Q327)^(1/3)),'OddsRatio_working_3-way'!AM327-'OddsRatio_working_3-way'!R327/3)</f>
        <v>-0.67303263776257827</v>
      </c>
      <c r="AT327" s="11">
        <f>IF(('OddsRatio_working_3-way'!X327=0),IF(Q327&gt;0,-Q327^(1/3),(-Q327)^(1/3)),'OddsRatio_working_3-way'!AN327-'OddsRatio_working_3-way'!R327/3)</f>
        <v>-0.38129191202590407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1.1399999999999999</v>
      </c>
      <c r="B328" s="4">
        <f>IF('True_Odds_Calculator_3-way'!B329="","",'True_Odds_Calculator_3-way'!B329)</f>
        <v>8.26</v>
      </c>
      <c r="C328" s="4">
        <f>IF('True_Odds_Calculator_3-way'!C329="","",'True_Odds_Calculator_3-way'!C329)</f>
        <v>18.670000000000002</v>
      </c>
      <c r="D328" s="9">
        <f t="shared" si="67"/>
        <v>0.85416661283277784</v>
      </c>
      <c r="E328" s="9">
        <f t="shared" si="68"/>
        <v>0.10148510910689237</v>
      </c>
      <c r="F328" s="9">
        <f t="shared" si="69"/>
        <v>4.4348278060330003E-2</v>
      </c>
      <c r="G328" s="9">
        <f t="shared" si="70"/>
        <v>1.2195127221606541</v>
      </c>
      <c r="H328" s="9">
        <f t="shared" si="71"/>
        <v>1.1707317811024911</v>
      </c>
      <c r="I328" s="9">
        <f t="shared" si="72"/>
        <v>9.8536623628863484</v>
      </c>
      <c r="J328" s="9">
        <f t="shared" si="73"/>
        <v>22.54878980057876</v>
      </c>
      <c r="K328" s="11">
        <f t="shared" si="74"/>
        <v>0.87719298245614041</v>
      </c>
      <c r="L328" s="11">
        <f t="shared" si="75"/>
        <v>0.12106537530266344</v>
      </c>
      <c r="M328" s="11">
        <f t="shared" si="76"/>
        <v>5.3561863952865552E-2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-0.10215790763755861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0.14260183608367738</v>
      </c>
      <c r="Q328" s="11">
        <f>2*'OddsRatio_working_3-way'!K328*'OddsRatio_working_3-way'!L328*'OddsRatio_working_3-way'!M328</f>
        <v>1.1376293265550647E-2</v>
      </c>
      <c r="R328" s="11">
        <f t="shared" si="77"/>
        <v>0</v>
      </c>
      <c r="S328" s="11">
        <f t="shared" si="78"/>
        <v>-1.3958962099107193</v>
      </c>
      <c r="T328" s="11">
        <f t="shared" si="79"/>
        <v>-0.11135988910336808</v>
      </c>
      <c r="U328" s="11">
        <f>'OddsRatio_working_3-way'!S328-'OddsRatio_working_3-way'!R328^2/3</f>
        <v>-1.3958962099107193</v>
      </c>
      <c r="V328" s="11">
        <f>'OddsRatio_working_3-way'!S328*'OddsRatio_working_3-way'!R328/3-2*'OddsRatio_working_3-way'!R328^3/27-'OddsRatio_working_3-way'!T328</f>
        <v>0.11135988910336808</v>
      </c>
      <c r="W328" s="11">
        <f>'OddsRatio_working_3-way'!V328^2+4*'OddsRatio_working_3-way'!U328^3/27</f>
        <v>-0.39055310513647451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0.31739334036711803</v>
      </c>
      <c r="Y328" s="11">
        <f>IF('OddsRatio_working_3-way'!W328&gt;=0,IF('OddsRatio_working_3-way'!V328+SQRT('OddsRatio_working_3-way'!W328)&gt;0,0,PI()),ACOS('OddsRatio_working_3-way'!V328/(2*'OddsRatio_working_3-way'!X328)))</f>
        <v>1.3944549834740394</v>
      </c>
      <c r="Z328" s="11">
        <f>'OddsRatio_working_3-way'!X328^(1/3)*COS('OddsRatio_working_3-way'!Y328/3)</f>
        <v>0.60975636108032716</v>
      </c>
      <c r="AA328" s="11">
        <f>'OddsRatio_working_3-way'!X328^(1/3)*COS(('OddsRatio_working_3-way'!Y328+2*PI())/3)</f>
        <v>-0.56968365172465052</v>
      </c>
      <c r="AB328" s="11">
        <f>'OddsRatio_working_3-way'!X328^(1/3)*COS(('OddsRatio_working_3-way'!Y328+4*PI())/3)</f>
        <v>-4.0072709355676465E-2</v>
      </c>
      <c r="AC328" s="11">
        <f>'OddsRatio_working_3-way'!X328^(1/3)*SIN('OddsRatio_working_3-way'!Y328/3)</f>
        <v>0.30577102014249852</v>
      </c>
      <c r="AD328" s="11">
        <f>'OddsRatio_working_3-way'!X328^(1/3)*SIN(('OddsRatio_working_3-way'!Y328+2*PI())/3)</f>
        <v>0.37517898874347105</v>
      </c>
      <c r="AE328" s="11">
        <f>'OddsRatio_working_3-way'!X328^(1/3)*SIN(('OddsRatio_working_3-way'!Y328+4*PI())/3)</f>
        <v>-0.68095000888596957</v>
      </c>
      <c r="AF328" s="11">
        <f>-'OddsRatio_working_3-way'!U328/(3*'OddsRatio_working_3-way'!X328^(1/3))*COS(('OddsRatio_working_3-way'!Y328)/3)</f>
        <v>0.60975636108032694</v>
      </c>
      <c r="AG328" s="11">
        <f>-'OddsRatio_working_3-way'!U328/(3*'OddsRatio_working_3-way'!X328^(1/3))*COS(('OddsRatio_working_3-way'!Y328+2*PI())/3)</f>
        <v>-0.5696836517246503</v>
      </c>
      <c r="AH328" s="11">
        <f>-'OddsRatio_working_3-way'!U328/(3*'OddsRatio_working_3-way'!X328^(1/3))*COS(('OddsRatio_working_3-way'!Y328+4*PI())/3)</f>
        <v>-4.0072709355676459E-2</v>
      </c>
      <c r="AI328" s="11">
        <f>'OddsRatio_working_3-way'!U328/(3*'OddsRatio_working_3-way'!X328^(1/3))*SIN(('OddsRatio_working_3-way'!Y328)/3)</f>
        <v>-0.30577102014249841</v>
      </c>
      <c r="AJ328" s="11">
        <f>'OddsRatio_working_3-way'!U328/(3*'OddsRatio_working_3-way'!X328^(1/3))*SIN(('OddsRatio_working_3-way'!Y328+2*PI())/3)</f>
        <v>-0.37517898874347094</v>
      </c>
      <c r="AK328" s="11">
        <f>'OddsRatio_working_3-way'!U328/(3*'OddsRatio_working_3-way'!X328^(1/3))*SIN(('OddsRatio_working_3-way'!Y328+4*PI())/3)</f>
        <v>0.68095000888596935</v>
      </c>
      <c r="AL328" s="11">
        <f>'OddsRatio_working_3-way'!Z328+'OddsRatio_working_3-way'!AF328</f>
        <v>1.2195127221606541</v>
      </c>
      <c r="AM328" s="11">
        <f>'OddsRatio_working_3-way'!AA328+'OddsRatio_working_3-way'!AG328</f>
        <v>-1.1393673034493008</v>
      </c>
      <c r="AN328" s="11">
        <f>'OddsRatio_working_3-way'!AB328+'OddsRatio_working_3-way'!AH328</f>
        <v>-8.0145418711352917E-2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1.2195127221606541</v>
      </c>
      <c r="AS328" s="11">
        <f>IF(('OddsRatio_working_3-way'!X328=0),IF(Q328&gt;0,-Q328^(1/3),(-Q328)^(1/3)),'OddsRatio_working_3-way'!AM328-'OddsRatio_working_3-way'!R328/3)</f>
        <v>-1.1393673034493008</v>
      </c>
      <c r="AT328" s="11">
        <f>IF(('OddsRatio_working_3-way'!X328=0),IF(Q328&gt;0,-Q328^(1/3),(-Q328)^(1/3)),'OddsRatio_working_3-way'!AN328-'OddsRatio_working_3-way'!R328/3)</f>
        <v>-8.0145418711352917E-2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2.88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2.52</v>
      </c>
      <c r="D329" s="9">
        <f t="shared" si="67"/>
        <v>0.33578478908437243</v>
      </c>
      <c r="E329" s="9">
        <f t="shared" si="68"/>
        <v>0.27949821002230441</v>
      </c>
      <c r="F329" s="9">
        <f t="shared" si="69"/>
        <v>0.384717000893323</v>
      </c>
      <c r="G329" s="9">
        <f t="shared" si="70"/>
        <v>1.0521797732899043</v>
      </c>
      <c r="H329" s="9">
        <f t="shared" si="71"/>
        <v>2.9780979737850206</v>
      </c>
      <c r="I329" s="9">
        <f t="shared" si="72"/>
        <v>3.5778404445602652</v>
      </c>
      <c r="J329" s="9">
        <f t="shared" si="73"/>
        <v>2.5993132554006548</v>
      </c>
      <c r="K329" s="11">
        <f t="shared" si="74"/>
        <v>0.34722222222222221</v>
      </c>
      <c r="L329" s="11">
        <f t="shared" si="75"/>
        <v>0.28985507246376813</v>
      </c>
      <c r="M329" s="11">
        <f t="shared" si="76"/>
        <v>0.3968253968253968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-0.27961173734120592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0.23363814124683691</v>
      </c>
      <c r="Q329" s="11">
        <f>2*'OddsRatio_working_3-way'!K329*'OddsRatio_working_3-way'!L329*'OddsRatio_working_3-way'!M329</f>
        <v>7.9876287605756199E-2</v>
      </c>
      <c r="R329" s="11">
        <f t="shared" si="77"/>
        <v>0</v>
      </c>
      <c r="S329" s="11">
        <f t="shared" si="78"/>
        <v>-0.83558059281943464</v>
      </c>
      <c r="T329" s="11">
        <f t="shared" si="79"/>
        <v>-0.28566857874168705</v>
      </c>
      <c r="U329" s="11">
        <f>'OddsRatio_working_3-way'!S329-'OddsRatio_working_3-way'!R329^2/3</f>
        <v>-0.83558059281943464</v>
      </c>
      <c r="V329" s="11">
        <f>'OddsRatio_working_3-way'!S329*'OddsRatio_working_3-way'!R329/3-2*'OddsRatio_working_3-way'!R329^3/27-'OddsRatio_working_3-way'!T329</f>
        <v>0.28566857874168705</v>
      </c>
      <c r="W329" s="11">
        <f>'OddsRatio_working_3-way'!V329^2+4*'OddsRatio_working_3-way'!U329^3/27</f>
        <v>-4.822815873304076E-3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0.14699434747091428</v>
      </c>
      <c r="Y329" s="11">
        <f>IF('OddsRatio_working_3-way'!W329&gt;=0,IF('OddsRatio_working_3-way'!V329+SQRT('OddsRatio_working_3-way'!W329)&gt;0,0,PI()),ACOS('OddsRatio_working_3-way'!V329/(2*'OddsRatio_working_3-way'!X329)))</f>
        <v>0.23847561357042535</v>
      </c>
      <c r="Z329" s="11">
        <f>'OddsRatio_working_3-way'!X329^(1/3)*COS('OddsRatio_working_3-way'!Y329/3)</f>
        <v>0.52608988664495215</v>
      </c>
      <c r="AA329" s="11">
        <f>'OddsRatio_working_3-way'!X329^(1/3)*COS(('OddsRatio_working_3-way'!Y329+2*PI())/3)</f>
        <v>-0.29933849071433033</v>
      </c>
      <c r="AB329" s="11">
        <f>'OddsRatio_working_3-way'!X329^(1/3)*COS(('OddsRatio_working_3-way'!Y329+4*PI())/3)</f>
        <v>-0.22675139593062194</v>
      </c>
      <c r="AC329" s="11">
        <f>'OddsRatio_working_3-way'!X329^(1/3)*SIN('OddsRatio_working_3-way'!Y329/3)</f>
        <v>4.1908178713066874E-2</v>
      </c>
      <c r="AD329" s="11">
        <f>'OddsRatio_working_3-way'!X329^(1/3)*SIN(('OddsRatio_working_3-way'!Y329+2*PI())/3)</f>
        <v>0.43465311715207072</v>
      </c>
      <c r="AE329" s="11">
        <f>'OddsRatio_working_3-way'!X329^(1/3)*SIN(('OddsRatio_working_3-way'!Y329+4*PI())/3)</f>
        <v>-0.47656129586513768</v>
      </c>
      <c r="AF329" s="11">
        <f>-'OddsRatio_working_3-way'!U329/(3*'OddsRatio_working_3-way'!X329^(1/3))*COS(('OddsRatio_working_3-way'!Y329)/3)</f>
        <v>0.52608988664495204</v>
      </c>
      <c r="AG329" s="11">
        <f>-'OddsRatio_working_3-way'!U329/(3*'OddsRatio_working_3-way'!X329^(1/3))*COS(('OddsRatio_working_3-way'!Y329+2*PI())/3)</f>
        <v>-0.29933849071433027</v>
      </c>
      <c r="AH329" s="11">
        <f>-'OddsRatio_working_3-way'!U329/(3*'OddsRatio_working_3-way'!X329^(1/3))*COS(('OddsRatio_working_3-way'!Y329+4*PI())/3)</f>
        <v>-0.22675139593062188</v>
      </c>
      <c r="AI329" s="11">
        <f>'OddsRatio_working_3-way'!U329/(3*'OddsRatio_working_3-way'!X329^(1/3))*SIN(('OddsRatio_working_3-way'!Y329)/3)</f>
        <v>-4.1908178713066867E-2</v>
      </c>
      <c r="AJ329" s="11">
        <f>'OddsRatio_working_3-way'!U329/(3*'OddsRatio_working_3-way'!X329^(1/3))*SIN(('OddsRatio_working_3-way'!Y329+2*PI())/3)</f>
        <v>-0.43465311715207061</v>
      </c>
      <c r="AK329" s="11">
        <f>'OddsRatio_working_3-way'!U329/(3*'OddsRatio_working_3-way'!X329^(1/3))*SIN(('OddsRatio_working_3-way'!Y329+4*PI())/3)</f>
        <v>0.47656129586513757</v>
      </c>
      <c r="AL329" s="11">
        <f>'OddsRatio_working_3-way'!Z329+'OddsRatio_working_3-way'!AF329</f>
        <v>1.0521797732899043</v>
      </c>
      <c r="AM329" s="11">
        <f>'OddsRatio_working_3-way'!AA329+'OddsRatio_working_3-way'!AG329</f>
        <v>-0.59867698142866055</v>
      </c>
      <c r="AN329" s="11">
        <f>'OddsRatio_working_3-way'!AB329+'OddsRatio_working_3-way'!AH329</f>
        <v>-0.45350279186124381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1.0521797732899043</v>
      </c>
      <c r="AS329" s="11">
        <f>IF(('OddsRatio_working_3-way'!X329=0),IF(Q329&gt;0,-Q329^(1/3),(-Q329)^(1/3)),'OddsRatio_working_3-way'!AM329-'OddsRatio_working_3-way'!R329/3)</f>
        <v>-0.59867698142866055</v>
      </c>
      <c r="AT329" s="11">
        <f>IF(('OddsRatio_working_3-way'!X329=0),IF(Q329&gt;0,-Q329^(1/3),(-Q329)^(1/3)),'OddsRatio_working_3-way'!AN329-'OddsRatio_working_3-way'!R329/3)</f>
        <v>-0.45350279186124381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2.2400000000000002</v>
      </c>
      <c r="B330" s="4">
        <f>IF('True_Odds_Calculator_3-way'!B331="","",'True_Odds_Calculator_3-way'!B331)</f>
        <v>3.45</v>
      </c>
      <c r="C330" s="4">
        <f>IF('True_Odds_Calculator_3-way'!C331="","",'True_Odds_Calculator_3-way'!C331)</f>
        <v>3.37</v>
      </c>
      <c r="D330" s="9">
        <f t="shared" si="67"/>
        <v>0.43403648255093019</v>
      </c>
      <c r="E330" s="9">
        <f t="shared" si="68"/>
        <v>0.27961388444186452</v>
      </c>
      <c r="F330" s="9">
        <f t="shared" si="69"/>
        <v>0.28634963300720512</v>
      </c>
      <c r="G330" s="9">
        <f t="shared" si="70"/>
        <v>1.0515756390077837</v>
      </c>
      <c r="H330" s="9">
        <f t="shared" si="71"/>
        <v>2.303953792369652</v>
      </c>
      <c r="I330" s="9">
        <f t="shared" si="72"/>
        <v>3.5763603155690697</v>
      </c>
      <c r="J330" s="9">
        <f t="shared" si="73"/>
        <v>3.4922342644484479</v>
      </c>
      <c r="K330" s="11">
        <f t="shared" si="74"/>
        <v>0.4464285714285714</v>
      </c>
      <c r="L330" s="11">
        <f t="shared" si="75"/>
        <v>0.28985507246376813</v>
      </c>
      <c r="M330" s="11">
        <f t="shared" si="76"/>
        <v>0.29673590504451036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-0.27646432718358915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0.23268886963894059</v>
      </c>
      <c r="Q330" s="11">
        <f>2*'OddsRatio_working_3-way'!K330*'OddsRatio_working_3-way'!L330*'OddsRatio_working_3-way'!M330</f>
        <v>7.6795006481498548E-2</v>
      </c>
      <c r="R330" s="11">
        <f t="shared" si="77"/>
        <v>0</v>
      </c>
      <c r="S330" s="11">
        <f t="shared" si="78"/>
        <v>-0.84165965283622657</v>
      </c>
      <c r="T330" s="11">
        <f t="shared" si="79"/>
        <v>-0.27777546298225297</v>
      </c>
      <c r="U330" s="11">
        <f>'OddsRatio_working_3-way'!S330-'OddsRatio_working_3-way'!R330^2/3</f>
        <v>-0.84165965283622657</v>
      </c>
      <c r="V330" s="11">
        <f>'OddsRatio_working_3-way'!S330*'OddsRatio_working_3-way'!R330/3-2*'OddsRatio_working_3-way'!R330^3/27-'OddsRatio_working_3-way'!T330</f>
        <v>0.27777546298225297</v>
      </c>
      <c r="W330" s="11">
        <f>'OddsRatio_working_3-way'!V330^2+4*'OddsRatio_working_3-way'!U330^3/27</f>
        <v>-1.1170288298764458E-2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0.14860139310734055</v>
      </c>
      <c r="Y330" s="11">
        <f>IF('OddsRatio_working_3-way'!W330&gt;=0,IF('OddsRatio_working_3-way'!V330+SQRT('OddsRatio_working_3-way'!W330)&gt;0,0,PI()),ACOS('OddsRatio_working_3-way'!V330/(2*'OddsRatio_working_3-way'!X330)))</f>
        <v>0.36357133448830203</v>
      </c>
      <c r="Z330" s="11">
        <f>'OddsRatio_working_3-way'!X330^(1/3)*COS('OddsRatio_working_3-way'!Y330/3)</f>
        <v>0.52578781950389175</v>
      </c>
      <c r="AA330" s="11">
        <f>'OddsRatio_working_3-way'!X330^(1/3)*COS(('OddsRatio_working_3-way'!Y330+2*PI())/3)</f>
        <v>-0.3183492057575012</v>
      </c>
      <c r="AB330" s="11">
        <f>'OddsRatio_working_3-way'!X330^(1/3)*COS(('OddsRatio_working_3-way'!Y330+4*PI())/3)</f>
        <v>-0.20743861374639075</v>
      </c>
      <c r="AC330" s="11">
        <f>'OddsRatio_working_3-way'!X330^(1/3)*SIN('OddsRatio_working_3-way'!Y330/3)</f>
        <v>6.4034260153595535E-2</v>
      </c>
      <c r="AD330" s="11">
        <f>'OddsRatio_working_3-way'!X330^(1/3)*SIN(('OddsRatio_working_3-way'!Y330+2*PI())/3)</f>
        <v>0.42332847861399975</v>
      </c>
      <c r="AE330" s="11">
        <f>'OddsRatio_working_3-way'!X330^(1/3)*SIN(('OddsRatio_working_3-way'!Y330+4*PI())/3)</f>
        <v>-0.48736273876759517</v>
      </c>
      <c r="AF330" s="11">
        <f>-'OddsRatio_working_3-way'!U330/(3*'OddsRatio_working_3-way'!X330^(1/3))*COS(('OddsRatio_working_3-way'!Y330)/3)</f>
        <v>0.52578781950389186</v>
      </c>
      <c r="AG330" s="11">
        <f>-'OddsRatio_working_3-way'!U330/(3*'OddsRatio_working_3-way'!X330^(1/3))*COS(('OddsRatio_working_3-way'!Y330+2*PI())/3)</f>
        <v>-0.31834920575750125</v>
      </c>
      <c r="AH330" s="11">
        <f>-'OddsRatio_working_3-way'!U330/(3*'OddsRatio_working_3-way'!X330^(1/3))*COS(('OddsRatio_working_3-way'!Y330+4*PI())/3)</f>
        <v>-0.20743861374639078</v>
      </c>
      <c r="AI330" s="11">
        <f>'OddsRatio_working_3-way'!U330/(3*'OddsRatio_working_3-way'!X330^(1/3))*SIN(('OddsRatio_working_3-way'!Y330)/3)</f>
        <v>-6.4034260153595549E-2</v>
      </c>
      <c r="AJ330" s="11">
        <f>'OddsRatio_working_3-way'!U330/(3*'OddsRatio_working_3-way'!X330^(1/3))*SIN(('OddsRatio_working_3-way'!Y330+2*PI())/3)</f>
        <v>-0.4233284786139998</v>
      </c>
      <c r="AK330" s="11">
        <f>'OddsRatio_working_3-way'!U330/(3*'OddsRatio_working_3-way'!X330^(1/3))*SIN(('OddsRatio_working_3-way'!Y330+4*PI())/3)</f>
        <v>0.48736273876759528</v>
      </c>
      <c r="AL330" s="11">
        <f>'OddsRatio_working_3-way'!Z330+'OddsRatio_working_3-way'!AF330</f>
        <v>1.0515756390077837</v>
      </c>
      <c r="AM330" s="11">
        <f>'OddsRatio_working_3-way'!AA330+'OddsRatio_working_3-way'!AG330</f>
        <v>-0.6366984115150025</v>
      </c>
      <c r="AN330" s="11">
        <f>'OddsRatio_working_3-way'!AB330+'OddsRatio_working_3-way'!AH330</f>
        <v>-0.41487722749278155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1.0515756390077837</v>
      </c>
      <c r="AS330" s="11">
        <f>IF(('OddsRatio_working_3-way'!X330=0),IF(Q330&gt;0,-Q330^(1/3),(-Q330)^(1/3)),'OddsRatio_working_3-way'!AM330-'OddsRatio_working_3-way'!R330/3)</f>
        <v>-0.6366984115150025</v>
      </c>
      <c r="AT330" s="11">
        <f>IF(('OddsRatio_working_3-way'!X330=0),IF(Q330&gt;0,-Q330^(1/3),(-Q330)^(1/3)),'OddsRatio_working_3-way'!AN330-'OddsRatio_working_3-way'!R330/3)</f>
        <v>-0.41487722749278155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2.38</v>
      </c>
      <c r="B331" s="4">
        <f>IF('True_Odds_Calculator_3-way'!B332="","",'True_Odds_Calculator_3-way'!B332)</f>
        <v>3.1</v>
      </c>
      <c r="C331" s="4">
        <f>IF('True_Odds_Calculator_3-way'!C332="","",'True_Odds_Calculator_3-way'!C332)</f>
        <v>3.48</v>
      </c>
      <c r="D331" s="9">
        <f t="shared" si="67"/>
        <v>0.40913468789290131</v>
      </c>
      <c r="E331" s="9">
        <f t="shared" si="68"/>
        <v>0.31272774389296992</v>
      </c>
      <c r="F331" s="9">
        <f t="shared" si="69"/>
        <v>0.27813756821412894</v>
      </c>
      <c r="G331" s="9">
        <f t="shared" si="70"/>
        <v>1.0465093337549147</v>
      </c>
      <c r="H331" s="9">
        <f t="shared" si="71"/>
        <v>2.4441828805817822</v>
      </c>
      <c r="I331" s="9">
        <f t="shared" si="72"/>
        <v>3.1976696008853209</v>
      </c>
      <c r="J331" s="9">
        <f t="shared" si="73"/>
        <v>3.5953431477121889</v>
      </c>
      <c r="K331" s="11">
        <f t="shared" si="74"/>
        <v>0.42016806722689076</v>
      </c>
      <c r="L331" s="11">
        <f t="shared" si="75"/>
        <v>0.32258064516129031</v>
      </c>
      <c r="M331" s="11">
        <f t="shared" si="76"/>
        <v>0.28735632183908044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-0.27991886409736322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0.2321284464842667</v>
      </c>
      <c r="Q331" s="11">
        <f>2*'OddsRatio_working_3-way'!K331*'OddsRatio_working_3-way'!L331*'OddsRatio_working_3-way'!M331</f>
        <v>7.789545184035794E-2</v>
      </c>
      <c r="R331" s="11">
        <f t="shared" si="77"/>
        <v>0</v>
      </c>
      <c r="S331" s="11">
        <f t="shared" si="78"/>
        <v>-0.82927046461408283</v>
      </c>
      <c r="T331" s="11">
        <f t="shared" si="79"/>
        <v>-0.27827867940069889</v>
      </c>
      <c r="U331" s="11">
        <f>'OddsRatio_working_3-way'!S331-'OddsRatio_working_3-way'!R331^2/3</f>
        <v>-0.82927046461408283</v>
      </c>
      <c r="V331" s="11">
        <f>'OddsRatio_working_3-way'!S331*'OddsRatio_working_3-way'!R331/3-2*'OddsRatio_working_3-way'!R331^3/27-'OddsRatio_working_3-way'!T331</f>
        <v>0.27827867940069889</v>
      </c>
      <c r="W331" s="11">
        <f>'OddsRatio_working_3-way'!V331^2+4*'OddsRatio_working_3-way'!U331^3/27</f>
        <v>-7.046990526133376E-3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0.14533238965826778</v>
      </c>
      <c r="Y331" s="11">
        <f>IF('OddsRatio_working_3-way'!W331&gt;=0,IF('OddsRatio_working_3-way'!V331+SQRT('OddsRatio_working_3-way'!W331)&gt;0,0,PI()),ACOS('OddsRatio_working_3-way'!V331/(2*'OddsRatio_working_3-way'!X331)))</f>
        <v>0.29298169702698873</v>
      </c>
      <c r="Z331" s="11">
        <f>'OddsRatio_working_3-way'!X331^(1/3)*COS('OddsRatio_working_3-way'!Y331/3)</f>
        <v>0.52325466687745747</v>
      </c>
      <c r="AA331" s="11">
        <f>'OddsRatio_working_3-way'!X331^(1/3)*COS(('OddsRatio_working_3-way'!Y331+2*PI())/3)</f>
        <v>-0.30602363223425316</v>
      </c>
      <c r="AB331" s="11">
        <f>'OddsRatio_working_3-way'!X331^(1/3)*COS(('OddsRatio_working_3-way'!Y331+4*PI())/3)</f>
        <v>-0.21723103464320442</v>
      </c>
      <c r="AC331" s="11">
        <f>'OddsRatio_working_3-way'!X331^(1/3)*SIN('OddsRatio_working_3-way'!Y331/3)</f>
        <v>5.1264430121238207E-2</v>
      </c>
      <c r="AD331" s="11">
        <f>'OddsRatio_working_3-way'!X331^(1/3)*SIN(('OddsRatio_working_3-way'!Y331+2*PI())/3)</f>
        <v>0.42751961910402297</v>
      </c>
      <c r="AE331" s="11">
        <f>'OddsRatio_working_3-way'!X331^(1/3)*SIN(('OddsRatio_working_3-way'!Y331+4*PI())/3)</f>
        <v>-0.47878404922526108</v>
      </c>
      <c r="AF331" s="11">
        <f>-'OddsRatio_working_3-way'!U331/(3*'OddsRatio_working_3-way'!X331^(1/3))*COS(('OddsRatio_working_3-way'!Y331)/3)</f>
        <v>0.52325466687745736</v>
      </c>
      <c r="AG331" s="11">
        <f>-'OddsRatio_working_3-way'!U331/(3*'OddsRatio_working_3-way'!X331^(1/3))*COS(('OddsRatio_working_3-way'!Y331+2*PI())/3)</f>
        <v>-0.30602363223425311</v>
      </c>
      <c r="AH331" s="11">
        <f>-'OddsRatio_working_3-way'!U331/(3*'OddsRatio_working_3-way'!X331^(1/3))*COS(('OddsRatio_working_3-way'!Y331+4*PI())/3)</f>
        <v>-0.2172310346432044</v>
      </c>
      <c r="AI331" s="11">
        <f>'OddsRatio_working_3-way'!U331/(3*'OddsRatio_working_3-way'!X331^(1/3))*SIN(('OddsRatio_working_3-way'!Y331)/3)</f>
        <v>-5.12644301212382E-2</v>
      </c>
      <c r="AJ331" s="11">
        <f>'OddsRatio_working_3-way'!U331/(3*'OddsRatio_working_3-way'!X331^(1/3))*SIN(('OddsRatio_working_3-way'!Y331+2*PI())/3)</f>
        <v>-0.42751961910402292</v>
      </c>
      <c r="AK331" s="11">
        <f>'OddsRatio_working_3-way'!U331/(3*'OddsRatio_working_3-way'!X331^(1/3))*SIN(('OddsRatio_working_3-way'!Y331+4*PI())/3)</f>
        <v>0.47878404922526097</v>
      </c>
      <c r="AL331" s="11">
        <f>'OddsRatio_working_3-way'!Z331+'OddsRatio_working_3-way'!AF331</f>
        <v>1.0465093337549147</v>
      </c>
      <c r="AM331" s="11">
        <f>'OddsRatio_working_3-way'!AA331+'OddsRatio_working_3-way'!AG331</f>
        <v>-0.61204726446850621</v>
      </c>
      <c r="AN331" s="11">
        <f>'OddsRatio_working_3-way'!AB331+'OddsRatio_working_3-way'!AH331</f>
        <v>-0.43446206928640885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1.0465093337549147</v>
      </c>
      <c r="AS331" s="11">
        <f>IF(('OddsRatio_working_3-way'!X331=0),IF(Q331&gt;0,-Q331^(1/3),(-Q331)^(1/3)),'OddsRatio_working_3-way'!AM331-'OddsRatio_working_3-way'!R331/3)</f>
        <v>-0.61204726446850621</v>
      </c>
      <c r="AT331" s="11">
        <f>IF(('OddsRatio_working_3-way'!X331=0),IF(Q331&gt;0,-Q331^(1/3),(-Q331)^(1/3)),'OddsRatio_working_3-way'!AN331-'OddsRatio_working_3-way'!R331/3)</f>
        <v>-0.43446206928640885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3.38</v>
      </c>
      <c r="B332" s="4">
        <f>IF('True_Odds_Calculator_3-way'!B333="","",'True_Odds_Calculator_3-way'!B333)</f>
        <v>2.88</v>
      </c>
      <c r="C332" s="4">
        <f>IF('True_Odds_Calculator_3-way'!C333="","",'True_Odds_Calculator_3-way'!C333)</f>
        <v>2.58</v>
      </c>
      <c r="D332" s="9">
        <f t="shared" si="67"/>
        <v>0.28637430102971817</v>
      </c>
      <c r="E332" s="9">
        <f t="shared" si="68"/>
        <v>0.33687977717596884</v>
      </c>
      <c r="F332" s="9">
        <f t="shared" si="69"/>
        <v>0.37674592179431293</v>
      </c>
      <c r="G332" s="9">
        <f t="shared" si="70"/>
        <v>1.0470308598978177</v>
      </c>
      <c r="H332" s="9">
        <f t="shared" si="71"/>
        <v>3.4919334465568057</v>
      </c>
      <c r="I332" s="9">
        <f t="shared" si="72"/>
        <v>2.9684180166078979</v>
      </c>
      <c r="J332" s="9">
        <f t="shared" si="73"/>
        <v>2.6543087586385528</v>
      </c>
      <c r="K332" s="11">
        <f t="shared" si="74"/>
        <v>0.29585798816568049</v>
      </c>
      <c r="L332" s="11">
        <f t="shared" si="75"/>
        <v>0.34722222222222221</v>
      </c>
      <c r="M332" s="11">
        <f t="shared" si="76"/>
        <v>0.38759689922480617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-0.28149001829681608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0.23253265650403399</v>
      </c>
      <c r="Q332" s="11">
        <f>2*'OddsRatio_working_3-way'!K332*'OddsRatio_working_3-way'!L332*'OddsRatio_working_3-way'!M332</f>
        <v>7.9634471405491083E-2</v>
      </c>
      <c r="R332" s="11">
        <f t="shared" si="77"/>
        <v>0</v>
      </c>
      <c r="S332" s="11">
        <f t="shared" si="78"/>
        <v>-0.82607780521311702</v>
      </c>
      <c r="T332" s="11">
        <f t="shared" si="79"/>
        <v>-0.28290335794969756</v>
      </c>
      <c r="U332" s="11">
        <f>'OddsRatio_working_3-way'!S332-'OddsRatio_working_3-way'!R332^2/3</f>
        <v>-0.82607780521311702</v>
      </c>
      <c r="V332" s="11">
        <f>'OddsRatio_working_3-way'!S332*'OddsRatio_working_3-way'!R332/3-2*'OddsRatio_working_3-way'!R332^3/27-'OddsRatio_working_3-way'!T332</f>
        <v>0.28290335794969756</v>
      </c>
      <c r="W332" s="11">
        <f>'OddsRatio_working_3-way'!V332^2+4*'OddsRatio_working_3-way'!U332^3/27</f>
        <v>-3.4796522667367852E-3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0.14449391181460855</v>
      </c>
      <c r="Y332" s="11">
        <f>IF('OddsRatio_working_3-way'!W332&gt;=0,IF('OddsRatio_working_3-way'!V332+SQRT('OddsRatio_working_3-way'!W332)&gt;0,0,PI()),ACOS('OddsRatio_working_3-way'!V332/(2*'OddsRatio_working_3-way'!X332)))</f>
        <v>0.20556605012414697</v>
      </c>
      <c r="Z332" s="11">
        <f>'OddsRatio_working_3-way'!X332^(1/3)*COS('OddsRatio_working_3-way'!Y332/3)</f>
        <v>0.52351542994890898</v>
      </c>
      <c r="AA332" s="11">
        <f>'OddsRatio_working_3-way'!X332^(1/3)*COS(('OddsRatio_working_3-way'!Y332+2*PI())/3)</f>
        <v>-0.29287277977168708</v>
      </c>
      <c r="AB332" s="11">
        <f>'OddsRatio_working_3-way'!X332^(1/3)*COS(('OddsRatio_working_3-way'!Y332+4*PI())/3)</f>
        <v>-0.23064265017722166</v>
      </c>
      <c r="AC332" s="11">
        <f>'OddsRatio_working_3-way'!X332^(1/3)*SIN('OddsRatio_working_3-way'!Y332/3)</f>
        <v>3.592858207306987E-2</v>
      </c>
      <c r="AD332" s="11">
        <f>'OddsRatio_working_3-way'!X332^(1/3)*SIN(('OddsRatio_working_3-way'!Y332+2*PI())/3)</f>
        <v>0.43541337057235313</v>
      </c>
      <c r="AE332" s="11">
        <f>'OddsRatio_working_3-way'!X332^(1/3)*SIN(('OddsRatio_working_3-way'!Y332+4*PI())/3)</f>
        <v>-0.471341952645423</v>
      </c>
      <c r="AF332" s="11">
        <f>-'OddsRatio_working_3-way'!U332/(3*'OddsRatio_working_3-way'!X332^(1/3))*COS(('OddsRatio_working_3-way'!Y332)/3)</f>
        <v>0.52351542994890887</v>
      </c>
      <c r="AG332" s="11">
        <f>-'OddsRatio_working_3-way'!U332/(3*'OddsRatio_working_3-way'!X332^(1/3))*COS(('OddsRatio_working_3-way'!Y332+2*PI())/3)</f>
        <v>-0.29287277977168702</v>
      </c>
      <c r="AH332" s="11">
        <f>-'OddsRatio_working_3-way'!U332/(3*'OddsRatio_working_3-way'!X332^(1/3))*COS(('OddsRatio_working_3-way'!Y332+4*PI())/3)</f>
        <v>-0.23064265017722163</v>
      </c>
      <c r="AI332" s="11">
        <f>'OddsRatio_working_3-way'!U332/(3*'OddsRatio_working_3-way'!X332^(1/3))*SIN(('OddsRatio_working_3-way'!Y332)/3)</f>
        <v>-3.5928582073069863E-2</v>
      </c>
      <c r="AJ332" s="11">
        <f>'OddsRatio_working_3-way'!U332/(3*'OddsRatio_working_3-way'!X332^(1/3))*SIN(('OddsRatio_working_3-way'!Y332+2*PI())/3)</f>
        <v>-0.43541337057235302</v>
      </c>
      <c r="AK332" s="11">
        <f>'OddsRatio_working_3-way'!U332/(3*'OddsRatio_working_3-way'!X332^(1/3))*SIN(('OddsRatio_working_3-way'!Y332+4*PI())/3)</f>
        <v>0.47134195264542289</v>
      </c>
      <c r="AL332" s="11">
        <f>'OddsRatio_working_3-way'!Z332+'OddsRatio_working_3-way'!AF332</f>
        <v>1.0470308598978177</v>
      </c>
      <c r="AM332" s="11">
        <f>'OddsRatio_working_3-way'!AA332+'OddsRatio_working_3-way'!AG332</f>
        <v>-0.58574555954337404</v>
      </c>
      <c r="AN332" s="11">
        <f>'OddsRatio_working_3-way'!AB332+'OddsRatio_working_3-way'!AH332</f>
        <v>-0.46128530035444326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1.0470308598978177</v>
      </c>
      <c r="AS332" s="11">
        <f>IF(('OddsRatio_working_3-way'!X332=0),IF(Q332&gt;0,-Q332^(1/3),(-Q332)^(1/3)),'OddsRatio_working_3-way'!AM332-'OddsRatio_working_3-way'!R332/3)</f>
        <v>-0.58574555954337404</v>
      </c>
      <c r="AT332" s="11">
        <f>IF(('OddsRatio_working_3-way'!X332=0),IF(Q332&gt;0,-Q332^(1/3),(-Q332)^(1/3)),'OddsRatio_working_3-way'!AN332-'OddsRatio_working_3-way'!R332/3)</f>
        <v>-0.46128530035444326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3.33</v>
      </c>
      <c r="B333" s="4">
        <f>IF('True_Odds_Calculator_3-way'!B334="","",'True_Odds_Calculator_3-way'!B334)</f>
        <v>3.18</v>
      </c>
      <c r="C333" s="4">
        <f>IF('True_Odds_Calculator_3-way'!C334="","",'True_Odds_Calculator_3-way'!C334)</f>
        <v>2.41</v>
      </c>
      <c r="D333" s="9">
        <f t="shared" si="67"/>
        <v>0.29098267341454265</v>
      </c>
      <c r="E333" s="9">
        <f t="shared" si="68"/>
        <v>0.30489979155295499</v>
      </c>
      <c r="F333" s="9">
        <f t="shared" si="69"/>
        <v>0.40411753503250214</v>
      </c>
      <c r="G333" s="9">
        <f t="shared" si="70"/>
        <v>1.0457642657053321</v>
      </c>
      <c r="H333" s="9">
        <f t="shared" si="71"/>
        <v>3.4366307390934234</v>
      </c>
      <c r="I333" s="9">
        <f t="shared" si="72"/>
        <v>3.2797660992376243</v>
      </c>
      <c r="J333" s="9">
        <f t="shared" si="73"/>
        <v>2.4745276146445181</v>
      </c>
      <c r="K333" s="11">
        <f t="shared" si="74"/>
        <v>0.3003003003003003</v>
      </c>
      <c r="L333" s="11">
        <f t="shared" si="75"/>
        <v>0.31446540880503143</v>
      </c>
      <c r="M333" s="11">
        <f t="shared" si="76"/>
        <v>0.41493775933609955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-0.28063583821823845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0.23197079487692496</v>
      </c>
      <c r="Q333" s="11">
        <f>2*'OddsRatio_working_3-way'!K333*'OddsRatio_working_3-way'!L333*'OddsRatio_working_3-way'!M333</f>
        <v>7.8368511782744912E-2</v>
      </c>
      <c r="R333" s="11">
        <f t="shared" si="77"/>
        <v>0</v>
      </c>
      <c r="S333" s="11">
        <f t="shared" si="78"/>
        <v>-0.82659006187417594</v>
      </c>
      <c r="T333" s="11">
        <f t="shared" si="79"/>
        <v>-0.27925339928181619</v>
      </c>
      <c r="U333" s="11">
        <f>'OddsRatio_working_3-way'!S333-'OddsRatio_working_3-way'!R333^2/3</f>
        <v>-0.82659006187417594</v>
      </c>
      <c r="V333" s="11">
        <f>'OddsRatio_working_3-way'!S333*'OddsRatio_working_3-way'!R333/3-2*'OddsRatio_working_3-way'!R333^3/27-'OddsRatio_working_3-way'!T333</f>
        <v>0.27925339928181619</v>
      </c>
      <c r="W333" s="11">
        <f>'OddsRatio_working_3-way'!V333^2+4*'OddsRatio_working_3-way'!U333^3/27</f>
        <v>-5.6869603442129685E-3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0.1446283351859711</v>
      </c>
      <c r="Y333" s="11">
        <f>IF('OddsRatio_working_3-way'!W333&gt;=0,IF('OddsRatio_working_3-way'!V333+SQRT('OddsRatio_working_3-way'!W333)&gt;0,0,PI()),ACOS('OddsRatio_working_3-way'!V333/(2*'OddsRatio_working_3-way'!X333)))</f>
        <v>0.26375695866507498</v>
      </c>
      <c r="Z333" s="11">
        <f>'OddsRatio_working_3-way'!X333^(1/3)*COS('OddsRatio_working_3-way'!Y333/3)</f>
        <v>0.52288213285266594</v>
      </c>
      <c r="AA333" s="11">
        <f>'OddsRatio_working_3-way'!X333^(1/3)*COS(('OddsRatio_working_3-way'!Y333+2*PI())/3)</f>
        <v>-0.3013562493286977</v>
      </c>
      <c r="AB333" s="11">
        <f>'OddsRatio_working_3-way'!X333^(1/3)*COS(('OddsRatio_working_3-way'!Y333+4*PI())/3)</f>
        <v>-0.22152588352396835</v>
      </c>
      <c r="AC333" s="11">
        <f>'OddsRatio_working_3-way'!X333^(1/3)*SIN('OddsRatio_working_3-way'!Y333/3)</f>
        <v>4.6090083186866776E-2</v>
      </c>
      <c r="AD333" s="11">
        <f>'OddsRatio_working_3-way'!X333^(1/3)*SIN(('OddsRatio_working_3-way'!Y333+2*PI())/3)</f>
        <v>0.42978416864196511</v>
      </c>
      <c r="AE333" s="11">
        <f>'OddsRatio_working_3-way'!X333^(1/3)*SIN(('OddsRatio_working_3-way'!Y333+4*PI())/3)</f>
        <v>-0.47587425182883186</v>
      </c>
      <c r="AF333" s="11">
        <f>-'OddsRatio_working_3-way'!U333/(3*'OddsRatio_working_3-way'!X333^(1/3))*COS(('OddsRatio_working_3-way'!Y333)/3)</f>
        <v>0.52288213285266605</v>
      </c>
      <c r="AG333" s="11">
        <f>-'OddsRatio_working_3-way'!U333/(3*'OddsRatio_working_3-way'!X333^(1/3))*COS(('OddsRatio_working_3-way'!Y333+2*PI())/3)</f>
        <v>-0.30135624932869776</v>
      </c>
      <c r="AH333" s="11">
        <f>-'OddsRatio_working_3-way'!U333/(3*'OddsRatio_working_3-way'!X333^(1/3))*COS(('OddsRatio_working_3-way'!Y333+4*PI())/3)</f>
        <v>-0.22152588352396838</v>
      </c>
      <c r="AI333" s="11">
        <f>'OddsRatio_working_3-way'!U333/(3*'OddsRatio_working_3-way'!X333^(1/3))*SIN(('OddsRatio_working_3-way'!Y333)/3)</f>
        <v>-4.609008318686679E-2</v>
      </c>
      <c r="AJ333" s="11">
        <f>'OddsRatio_working_3-way'!U333/(3*'OddsRatio_working_3-way'!X333^(1/3))*SIN(('OddsRatio_working_3-way'!Y333+2*PI())/3)</f>
        <v>-0.42978416864196517</v>
      </c>
      <c r="AK333" s="11">
        <f>'OddsRatio_working_3-way'!U333/(3*'OddsRatio_working_3-way'!X333^(1/3))*SIN(('OddsRatio_working_3-way'!Y333+4*PI())/3)</f>
        <v>0.47587425182883197</v>
      </c>
      <c r="AL333" s="11">
        <f>'OddsRatio_working_3-way'!Z333+'OddsRatio_working_3-way'!AF333</f>
        <v>1.0457642657053321</v>
      </c>
      <c r="AM333" s="11">
        <f>'OddsRatio_working_3-way'!AA333+'OddsRatio_working_3-way'!AG333</f>
        <v>-0.60271249865739551</v>
      </c>
      <c r="AN333" s="11">
        <f>'OddsRatio_working_3-way'!AB333+'OddsRatio_working_3-way'!AH333</f>
        <v>-0.4430517670479367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1.0457642657053321</v>
      </c>
      <c r="AS333" s="11">
        <f>IF(('OddsRatio_working_3-way'!X333=0),IF(Q333&gt;0,-Q333^(1/3),(-Q333)^(1/3)),'OddsRatio_working_3-way'!AM333-'OddsRatio_working_3-way'!R333/3)</f>
        <v>-0.60271249865739551</v>
      </c>
      <c r="AT333" s="11">
        <f>IF(('OddsRatio_working_3-way'!X333=0),IF(Q333&gt;0,-Q333^(1/3),(-Q333)^(1/3)),'OddsRatio_working_3-way'!AN333-'OddsRatio_working_3-way'!R333/3)</f>
        <v>-0.4430517670479367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1.76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5.88</v>
      </c>
      <c r="D334" s="9">
        <f t="shared" si="67"/>
        <v>0.55139117855493092</v>
      </c>
      <c r="E334" s="9">
        <f t="shared" si="68"/>
        <v>0.2879438742938637</v>
      </c>
      <c r="F334" s="9">
        <f t="shared" si="69"/>
        <v>0.16066494715120561</v>
      </c>
      <c r="G334" s="9">
        <f t="shared" si="70"/>
        <v>1.0705190580057444</v>
      </c>
      <c r="H334" s="9">
        <f t="shared" si="71"/>
        <v>1.8135944840843652</v>
      </c>
      <c r="I334" s="9">
        <f t="shared" si="72"/>
        <v>3.4728990239932696</v>
      </c>
      <c r="J334" s="9">
        <f t="shared" si="73"/>
        <v>6.2241330030680322</v>
      </c>
      <c r="K334" s="11">
        <f t="shared" si="74"/>
        <v>0.56818181818181823</v>
      </c>
      <c r="L334" s="11">
        <f t="shared" si="75"/>
        <v>0.30211480362537763</v>
      </c>
      <c r="M334" s="11">
        <f t="shared" si="76"/>
        <v>0.17006802721088435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-0.25010789814415191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0.23208610552158243</v>
      </c>
      <c r="Q334" s="11">
        <f>2*'OddsRatio_working_3-way'!K334*'OddsRatio_working_3-way'!L334*'OddsRatio_working_3-way'!M334</f>
        <v>5.8386441640649663E-2</v>
      </c>
      <c r="R334" s="11">
        <f t="shared" si="77"/>
        <v>0</v>
      </c>
      <c r="S334" s="11">
        <f t="shared" si="78"/>
        <v>-0.92794392837533479</v>
      </c>
      <c r="T334" s="11">
        <f t="shared" si="79"/>
        <v>-0.23344501342775717</v>
      </c>
      <c r="U334" s="11">
        <f>'OddsRatio_working_3-way'!S334-'OddsRatio_working_3-way'!R334^2/3</f>
        <v>-0.92794392837533479</v>
      </c>
      <c r="V334" s="11">
        <f>'OddsRatio_working_3-way'!S334*'OddsRatio_working_3-way'!R334/3-2*'OddsRatio_working_3-way'!R334^3/27-'OddsRatio_working_3-way'!T334</f>
        <v>0.23344501342775717</v>
      </c>
      <c r="W334" s="11">
        <f>'OddsRatio_working_3-way'!V334^2+4*'OddsRatio_working_3-way'!U334^3/27</f>
        <v>-6.3878817823454739E-2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0.17202862561049284</v>
      </c>
      <c r="Y334" s="11">
        <f>IF('OddsRatio_working_3-way'!W334&gt;=0,IF('OddsRatio_working_3-way'!V334+SQRT('OddsRatio_working_3-way'!W334)&gt;0,0,PI()),ACOS('OddsRatio_working_3-way'!V334/(2*'OddsRatio_working_3-way'!X334)))</f>
        <v>0.82506896944726271</v>
      </c>
      <c r="Z334" s="11">
        <f>'OddsRatio_working_3-way'!X334^(1/3)*COS('OddsRatio_working_3-way'!Y334/3)</f>
        <v>0.53525952900287233</v>
      </c>
      <c r="AA334" s="11">
        <f>'OddsRatio_working_3-way'!X334^(1/3)*COS(('OddsRatio_working_3-way'!Y334+2*PI())/3)</f>
        <v>-0.39843079489703831</v>
      </c>
      <c r="AB334" s="11">
        <f>'OddsRatio_working_3-way'!X334^(1/3)*COS(('OddsRatio_working_3-way'!Y334+4*PI())/3)</f>
        <v>-0.13682873410583413</v>
      </c>
      <c r="AC334" s="11">
        <f>'OddsRatio_working_3-way'!X334^(1/3)*SIN('OddsRatio_working_3-way'!Y334/3)</f>
        <v>0.1510360202183626</v>
      </c>
      <c r="AD334" s="11">
        <f>'OddsRatio_working_3-way'!X334^(1/3)*SIN(('OddsRatio_working_3-way'!Y334+2*PI())/3)</f>
        <v>0.38803033962499961</v>
      </c>
      <c r="AE334" s="11">
        <f>'OddsRatio_working_3-way'!X334^(1/3)*SIN(('OddsRatio_working_3-way'!Y334+4*PI())/3)</f>
        <v>-0.53906635984336226</v>
      </c>
      <c r="AF334" s="11">
        <f>-'OddsRatio_working_3-way'!U334/(3*'OddsRatio_working_3-way'!X334^(1/3))*COS(('OddsRatio_working_3-way'!Y334)/3)</f>
        <v>0.5352595290028721</v>
      </c>
      <c r="AG334" s="11">
        <f>-'OddsRatio_working_3-way'!U334/(3*'OddsRatio_working_3-way'!X334^(1/3))*COS(('OddsRatio_working_3-way'!Y334+2*PI())/3)</f>
        <v>-0.39843079489703814</v>
      </c>
      <c r="AH334" s="11">
        <f>-'OddsRatio_working_3-way'!U334/(3*'OddsRatio_working_3-way'!X334^(1/3))*COS(('OddsRatio_working_3-way'!Y334+4*PI())/3)</f>
        <v>-0.13682873410583407</v>
      </c>
      <c r="AI334" s="11">
        <f>'OddsRatio_working_3-way'!U334/(3*'OddsRatio_working_3-way'!X334^(1/3))*SIN(('OddsRatio_working_3-way'!Y334)/3)</f>
        <v>-0.15103602021836254</v>
      </c>
      <c r="AJ334" s="11">
        <f>'OddsRatio_working_3-way'!U334/(3*'OddsRatio_working_3-way'!X334^(1/3))*SIN(('OddsRatio_working_3-way'!Y334+2*PI())/3)</f>
        <v>-0.3880303396249995</v>
      </c>
      <c r="AK334" s="11">
        <f>'OddsRatio_working_3-way'!U334/(3*'OddsRatio_working_3-way'!X334^(1/3))*SIN(('OddsRatio_working_3-way'!Y334+4*PI())/3)</f>
        <v>0.53906635984336204</v>
      </c>
      <c r="AL334" s="11">
        <f>'OddsRatio_working_3-way'!Z334+'OddsRatio_working_3-way'!AF334</f>
        <v>1.0705190580057444</v>
      </c>
      <c r="AM334" s="11">
        <f>'OddsRatio_working_3-way'!AA334+'OddsRatio_working_3-way'!AG334</f>
        <v>-0.79686158979407651</v>
      </c>
      <c r="AN334" s="11">
        <f>'OddsRatio_working_3-way'!AB334+'OddsRatio_working_3-way'!AH334</f>
        <v>-0.2736574682116682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1.0705190580057444</v>
      </c>
      <c r="AS334" s="11">
        <f>IF(('OddsRatio_working_3-way'!X334=0),IF(Q334&gt;0,-Q334^(1/3),(-Q334)^(1/3)),'OddsRatio_working_3-way'!AM334-'OddsRatio_working_3-way'!R334/3)</f>
        <v>-0.79686158979407651</v>
      </c>
      <c r="AT334" s="11">
        <f>IF(('OddsRatio_working_3-way'!X334=0),IF(Q334&gt;0,-Q334^(1/3),(-Q334)^(1/3)),'OddsRatio_working_3-way'!AN334-'OddsRatio_working_3-way'!R334/3)</f>
        <v>-0.2736574682116682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2.2599999999999998</v>
      </c>
      <c r="B335" s="4">
        <f>IF('True_Odds_Calculator_3-way'!B336="","",'True_Odds_Calculator_3-way'!B336)</f>
        <v>3.01</v>
      </c>
      <c r="C335" s="4">
        <f>IF('True_Odds_Calculator_3-way'!C336="","",'True_Odds_Calculator_3-way'!C336)</f>
        <v>3.76</v>
      </c>
      <c r="D335" s="9">
        <f t="shared" si="67"/>
        <v>0.42728367946307083</v>
      </c>
      <c r="E335" s="9">
        <f t="shared" si="68"/>
        <v>0.31865378474590378</v>
      </c>
      <c r="F335" s="9">
        <f t="shared" si="69"/>
        <v>0.2540625357910255</v>
      </c>
      <c r="G335" s="9">
        <f t="shared" si="70"/>
        <v>1.0637821760523873</v>
      </c>
      <c r="H335" s="9">
        <f t="shared" si="71"/>
        <v>2.3403655418260079</v>
      </c>
      <c r="I335" s="9">
        <f t="shared" si="72"/>
        <v>3.1382021738652979</v>
      </c>
      <c r="J335" s="9">
        <f t="shared" si="73"/>
        <v>3.9360388059045892</v>
      </c>
      <c r="K335" s="11">
        <f t="shared" si="74"/>
        <v>0.44247787610619471</v>
      </c>
      <c r="L335" s="11">
        <f t="shared" si="75"/>
        <v>0.33222591362126247</v>
      </c>
      <c r="M335" s="11">
        <f t="shared" si="76"/>
        <v>0.26595744680851063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-0.27328318146190667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0.23575153680288705</v>
      </c>
      <c r="Q335" s="11">
        <f>2*'OddsRatio_working_3-way'!K335*'OddsRatio_working_3-way'!L335*'OddsRatio_working_3-way'!M335</f>
        <v>7.8192881194987407E-2</v>
      </c>
      <c r="R335" s="11">
        <f t="shared" si="77"/>
        <v>0</v>
      </c>
      <c r="S335" s="11">
        <f t="shared" si="78"/>
        <v>-0.86266390614216704</v>
      </c>
      <c r="T335" s="11">
        <f t="shared" si="79"/>
        <v>-0.28612401530420128</v>
      </c>
      <c r="U335" s="11">
        <f>'OddsRatio_working_3-way'!S335-'OddsRatio_working_3-way'!R335^2/3</f>
        <v>-0.86266390614216704</v>
      </c>
      <c r="V335" s="11">
        <f>'OddsRatio_working_3-way'!S335*'OddsRatio_working_3-way'!R335/3-2*'OddsRatio_working_3-way'!R335^3/27-'OddsRatio_working_3-way'!T335</f>
        <v>0.28612401530420128</v>
      </c>
      <c r="W335" s="11">
        <f>'OddsRatio_working_3-way'!V335^2+4*'OddsRatio_working_3-way'!U335^3/27</f>
        <v>-1.3241937133443168E-2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0.15419864563870364</v>
      </c>
      <c r="Y335" s="11">
        <f>IF('OddsRatio_working_3-way'!W335&gt;=0,IF('OddsRatio_working_3-way'!V335+SQRT('OddsRatio_working_3-way'!W335)&gt;0,0,PI()),ACOS('OddsRatio_working_3-way'!V335/(2*'OddsRatio_working_3-way'!X335)))</f>
        <v>0.38238505478490659</v>
      </c>
      <c r="Z335" s="11">
        <f>'OddsRatio_working_3-way'!X335^(1/3)*COS('OddsRatio_working_3-way'!Y335/3)</f>
        <v>0.53189108802619378</v>
      </c>
      <c r="AA335" s="11">
        <f>'OddsRatio_working_3-way'!X335^(1/3)*COS(('OddsRatio_working_3-way'!Y335+2*PI())/3)</f>
        <v>-0.32497841108116049</v>
      </c>
      <c r="AB335" s="11">
        <f>'OddsRatio_working_3-way'!X335^(1/3)*COS(('OddsRatio_working_3-way'!Y335+4*PI())/3)</f>
        <v>-0.20691267694503326</v>
      </c>
      <c r="AC335" s="11">
        <f>'OddsRatio_working_3-way'!X335^(1/3)*SIN('OddsRatio_working_3-way'!Y335/3)</f>
        <v>6.816528338556381E-2</v>
      </c>
      <c r="AD335" s="11">
        <f>'OddsRatio_working_3-way'!X335^(1/3)*SIN(('OddsRatio_working_3-way'!Y335+2*PI())/3)</f>
        <v>0.42654855258444696</v>
      </c>
      <c r="AE335" s="11">
        <f>'OddsRatio_working_3-way'!X335^(1/3)*SIN(('OddsRatio_working_3-way'!Y335+4*PI())/3)</f>
        <v>-0.49471383597001078</v>
      </c>
      <c r="AF335" s="11">
        <f>-'OddsRatio_working_3-way'!U335/(3*'OddsRatio_working_3-way'!X335^(1/3))*COS(('OddsRatio_working_3-way'!Y335)/3)</f>
        <v>0.53189108802619356</v>
      </c>
      <c r="AG335" s="11">
        <f>-'OddsRatio_working_3-way'!U335/(3*'OddsRatio_working_3-way'!X335^(1/3))*COS(('OddsRatio_working_3-way'!Y335+2*PI())/3)</f>
        <v>-0.32497841108116032</v>
      </c>
      <c r="AH335" s="11">
        <f>-'OddsRatio_working_3-way'!U335/(3*'OddsRatio_working_3-way'!X335^(1/3))*COS(('OddsRatio_working_3-way'!Y335+4*PI())/3)</f>
        <v>-0.20691267694503318</v>
      </c>
      <c r="AI335" s="11">
        <f>'OddsRatio_working_3-way'!U335/(3*'OddsRatio_working_3-way'!X335^(1/3))*SIN(('OddsRatio_working_3-way'!Y335)/3)</f>
        <v>-6.8165283385563782E-2</v>
      </c>
      <c r="AJ335" s="11">
        <f>'OddsRatio_working_3-way'!U335/(3*'OddsRatio_working_3-way'!X335^(1/3))*SIN(('OddsRatio_working_3-way'!Y335+2*PI())/3)</f>
        <v>-0.42654855258444679</v>
      </c>
      <c r="AK335" s="11">
        <f>'OddsRatio_working_3-way'!U335/(3*'OddsRatio_working_3-way'!X335^(1/3))*SIN(('OddsRatio_working_3-way'!Y335+4*PI())/3)</f>
        <v>0.49471383597001062</v>
      </c>
      <c r="AL335" s="11">
        <f>'OddsRatio_working_3-way'!Z335+'OddsRatio_working_3-way'!AF335</f>
        <v>1.0637821760523873</v>
      </c>
      <c r="AM335" s="11">
        <f>'OddsRatio_working_3-way'!AA335+'OddsRatio_working_3-way'!AG335</f>
        <v>-0.64995682216232087</v>
      </c>
      <c r="AN335" s="11">
        <f>'OddsRatio_working_3-way'!AB335+'OddsRatio_working_3-way'!AH335</f>
        <v>-0.41382535389006647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1.0637821760523873</v>
      </c>
      <c r="AS335" s="11">
        <f>IF(('OddsRatio_working_3-way'!X335=0),IF(Q335&gt;0,-Q335^(1/3),(-Q335)^(1/3)),'OddsRatio_working_3-way'!AM335-'OddsRatio_working_3-way'!R335/3)</f>
        <v>-0.64995682216232087</v>
      </c>
      <c r="AT335" s="11">
        <f>IF(('OddsRatio_working_3-way'!X335=0),IF(Q335&gt;0,-Q335^(1/3),(-Q335)^(1/3)),'OddsRatio_working_3-way'!AN335-'OddsRatio_working_3-way'!R335/3)</f>
        <v>-0.41382535389006647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2.2000000000000002</v>
      </c>
      <c r="B336" s="4">
        <f>IF('True_Odds_Calculator_3-way'!B337="","",'True_Odds_Calculator_3-way'!B337)</f>
        <v>3.1</v>
      </c>
      <c r="C336" s="4">
        <f>IF('True_Odds_Calculator_3-way'!C337="","",'True_Odds_Calculator_3-way'!C337)</f>
        <v>3.81</v>
      </c>
      <c r="D336" s="9">
        <f t="shared" si="67"/>
        <v>0.43958329731938239</v>
      </c>
      <c r="E336" s="9">
        <f t="shared" si="68"/>
        <v>0.30949758518615395</v>
      </c>
      <c r="F336" s="9">
        <f t="shared" si="69"/>
        <v>0.25091911749446377</v>
      </c>
      <c r="G336" s="9">
        <f t="shared" si="70"/>
        <v>1.0624014191358193</v>
      </c>
      <c r="H336" s="9">
        <f t="shared" si="71"/>
        <v>2.2748817029629831</v>
      </c>
      <c r="I336" s="9">
        <f t="shared" si="72"/>
        <v>3.2310429801852205</v>
      </c>
      <c r="J336" s="9">
        <f t="shared" si="73"/>
        <v>3.9853479877716524</v>
      </c>
      <c r="K336" s="11">
        <f t="shared" si="74"/>
        <v>0.45454545454545453</v>
      </c>
      <c r="L336" s="11">
        <f t="shared" si="75"/>
        <v>0.32258064516129031</v>
      </c>
      <c r="M336" s="11">
        <f t="shared" si="76"/>
        <v>0.26246719160104987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-0.27251945412981726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0.23514289452821324</v>
      </c>
      <c r="Q336" s="11">
        <f>2*'OddsRatio_working_3-way'!K336*'OddsRatio_working_3-way'!L336*'OddsRatio_working_3-way'!M336</f>
        <v>7.6969850909398771E-2</v>
      </c>
      <c r="R336" s="11">
        <f t="shared" si="77"/>
        <v>0</v>
      </c>
      <c r="S336" s="11">
        <f t="shared" si="78"/>
        <v>-0.86284810484098751</v>
      </c>
      <c r="T336" s="11">
        <f t="shared" si="79"/>
        <v>-0.28243800485793369</v>
      </c>
      <c r="U336" s="11">
        <f>'OddsRatio_working_3-way'!S336-'OddsRatio_working_3-way'!R336^2/3</f>
        <v>-0.86284810484098751</v>
      </c>
      <c r="V336" s="11">
        <f>'OddsRatio_working_3-way'!S336*'OddsRatio_working_3-way'!R336/3-2*'OddsRatio_working_3-way'!R336^3/27-'OddsRatio_working_3-way'!T336</f>
        <v>0.28243800485793369</v>
      </c>
      <c r="W336" s="11">
        <f>'OddsRatio_working_3-way'!V336^2+4*'OddsRatio_working_3-way'!U336^3/27</f>
        <v>-1.5398599532346333E-2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0.15424803574152615</v>
      </c>
      <c r="Y336" s="11">
        <f>IF('OddsRatio_working_3-way'!W336&gt;=0,IF('OddsRatio_working_3-way'!V336+SQRT('OddsRatio_working_3-way'!W336)&gt;0,0,PI()),ACOS('OddsRatio_working_3-way'!V336/(2*'OddsRatio_working_3-way'!X336)))</f>
        <v>0.41396797871286362</v>
      </c>
      <c r="Z336" s="11">
        <f>'OddsRatio_working_3-way'!X336^(1/3)*COS('OddsRatio_working_3-way'!Y336/3)</f>
        <v>0.53120070956790977</v>
      </c>
      <c r="AA336" s="11">
        <f>'OddsRatio_working_3-way'!X336^(1/3)*COS(('OddsRatio_working_3-way'!Y336+2*PI())/3)</f>
        <v>-0.32948604039629481</v>
      </c>
      <c r="AB336" s="11">
        <f>'OddsRatio_working_3-way'!X336^(1/3)*COS(('OddsRatio_working_3-way'!Y336+4*PI())/3)</f>
        <v>-0.20171466917161515</v>
      </c>
      <c r="AC336" s="11">
        <f>'OddsRatio_working_3-way'!X336^(1/3)*SIN('OddsRatio_working_3-way'!Y336/3)</f>
        <v>7.3768835571296654E-2</v>
      </c>
      <c r="AD336" s="11">
        <f>'OddsRatio_working_3-way'!X336^(1/3)*SIN(('OddsRatio_working_3-way'!Y336+2*PI())/3)</f>
        <v>0.4231488912084812</v>
      </c>
      <c r="AE336" s="11">
        <f>'OddsRatio_working_3-way'!X336^(1/3)*SIN(('OddsRatio_working_3-way'!Y336+4*PI())/3)</f>
        <v>-0.49691772677977764</v>
      </c>
      <c r="AF336" s="11">
        <f>-'OddsRatio_working_3-way'!U336/(3*'OddsRatio_working_3-way'!X336^(1/3))*COS(('OddsRatio_working_3-way'!Y336)/3)</f>
        <v>0.53120070956790966</v>
      </c>
      <c r="AG336" s="11">
        <f>-'OddsRatio_working_3-way'!U336/(3*'OddsRatio_working_3-way'!X336^(1/3))*COS(('OddsRatio_working_3-way'!Y336+2*PI())/3)</f>
        <v>-0.32948604039629475</v>
      </c>
      <c r="AH336" s="11">
        <f>-'OddsRatio_working_3-way'!U336/(3*'OddsRatio_working_3-way'!X336^(1/3))*COS(('OddsRatio_working_3-way'!Y336+4*PI())/3)</f>
        <v>-0.20171466917161512</v>
      </c>
      <c r="AI336" s="11">
        <f>'OddsRatio_working_3-way'!U336/(3*'OddsRatio_working_3-way'!X336^(1/3))*SIN(('OddsRatio_working_3-way'!Y336)/3)</f>
        <v>-7.376883557129664E-2</v>
      </c>
      <c r="AJ336" s="11">
        <f>'OddsRatio_working_3-way'!U336/(3*'OddsRatio_working_3-way'!X336^(1/3))*SIN(('OddsRatio_working_3-way'!Y336+2*PI())/3)</f>
        <v>-0.42314889120848109</v>
      </c>
      <c r="AK336" s="11">
        <f>'OddsRatio_working_3-way'!U336/(3*'OddsRatio_working_3-way'!X336^(1/3))*SIN(('OddsRatio_working_3-way'!Y336+4*PI())/3)</f>
        <v>0.49691772677977752</v>
      </c>
      <c r="AL336" s="11">
        <f>'OddsRatio_working_3-way'!Z336+'OddsRatio_working_3-way'!AF336</f>
        <v>1.0624014191358193</v>
      </c>
      <c r="AM336" s="11">
        <f>'OddsRatio_working_3-way'!AA336+'OddsRatio_working_3-way'!AG336</f>
        <v>-0.65897208079258962</v>
      </c>
      <c r="AN336" s="11">
        <f>'OddsRatio_working_3-way'!AB336+'OddsRatio_working_3-way'!AH336</f>
        <v>-0.40342933834323025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1.0624014191358193</v>
      </c>
      <c r="AS336" s="11">
        <f>IF(('OddsRatio_working_3-way'!X336=0),IF(Q336&gt;0,-Q336^(1/3),(-Q336)^(1/3)),'OddsRatio_working_3-way'!AM336-'OddsRatio_working_3-way'!R336/3)</f>
        <v>-0.65897208079258962</v>
      </c>
      <c r="AT336" s="11">
        <f>IF(('OddsRatio_working_3-way'!X336=0),IF(Q336&gt;0,-Q336^(1/3),(-Q336)^(1/3)),'OddsRatio_working_3-way'!AN336-'OddsRatio_working_3-way'!R336/3)</f>
        <v>-0.40342933834323025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2.82</v>
      </c>
      <c r="B337" s="4">
        <f>IF('True_Odds_Calculator_3-way'!B338="","",'True_Odds_Calculator_3-way'!B338)</f>
        <v>2.88</v>
      </c>
      <c r="C337" s="4">
        <f>IF('True_Odds_Calculator_3-way'!C338="","",'True_Odds_Calculator_3-way'!C338)</f>
        <v>2.95</v>
      </c>
      <c r="D337" s="9">
        <f t="shared" si="67"/>
        <v>0.34085861864271499</v>
      </c>
      <c r="E337" s="9">
        <f t="shared" si="68"/>
        <v>0.33360930980861925</v>
      </c>
      <c r="F337" s="9">
        <f t="shared" si="69"/>
        <v>0.32553207154866598</v>
      </c>
      <c r="G337" s="9">
        <f t="shared" si="70"/>
        <v>1.0625097161822781</v>
      </c>
      <c r="H337" s="9">
        <f t="shared" si="71"/>
        <v>2.9337676834517459</v>
      </c>
      <c r="I337" s="9">
        <f t="shared" si="72"/>
        <v>2.9975182664226825</v>
      </c>
      <c r="J337" s="9">
        <f t="shared" si="73"/>
        <v>3.0718939465554418</v>
      </c>
      <c r="K337" s="11">
        <f t="shared" si="74"/>
        <v>0.3546099290780142</v>
      </c>
      <c r="L337" s="11">
        <f t="shared" si="75"/>
        <v>0.34722222222222221</v>
      </c>
      <c r="M337" s="11">
        <f t="shared" si="76"/>
        <v>0.33898305084745761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-0.27848399246704347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0.23582228098996941</v>
      </c>
      <c r="Q337" s="11">
        <f>2*'OddsRatio_working_3-way'!K337*'OddsRatio_working_3-way'!L337*'OddsRatio_working_3-way'!M337</f>
        <v>8.3476913624767932E-2</v>
      </c>
      <c r="R337" s="11">
        <f t="shared" si="77"/>
        <v>0</v>
      </c>
      <c r="S337" s="11">
        <f t="shared" si="78"/>
        <v>-0.84680731161909506</v>
      </c>
      <c r="T337" s="11">
        <f t="shared" si="79"/>
        <v>-0.29975480057313098</v>
      </c>
      <c r="U337" s="11">
        <f>'OddsRatio_working_3-way'!S337-'OddsRatio_working_3-way'!R337^2/3</f>
        <v>-0.84680731161909506</v>
      </c>
      <c r="V337" s="11">
        <f>'OddsRatio_working_3-way'!S337*'OddsRatio_working_3-way'!R337/3-2*'OddsRatio_working_3-way'!R337^3/27-'OddsRatio_working_3-way'!T337</f>
        <v>0.29975480057313098</v>
      </c>
      <c r="W337" s="11">
        <f>'OddsRatio_working_3-way'!V337^2+4*'OddsRatio_working_3-way'!U337^3/27</f>
        <v>-1.0717926687171808E-4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0.14996676276221113</v>
      </c>
      <c r="Y337" s="11">
        <f>IF('OddsRatio_working_3-way'!W337&gt;=0,IF('OddsRatio_working_3-way'!V337+SQRT('OddsRatio_working_3-way'!W337)&gt;0,0,PI()),ACOS('OddsRatio_working_3-way'!V337/(2*'OddsRatio_working_3-way'!X337)))</f>
        <v>3.4523645887845289E-2</v>
      </c>
      <c r="Z337" s="11">
        <f>'OddsRatio_working_3-way'!X337^(1/3)*COS('OddsRatio_working_3-way'!Y337/3)</f>
        <v>0.53125485809113904</v>
      </c>
      <c r="AA337" s="11">
        <f>'OddsRatio_working_3-way'!X337^(1/3)*COS(('OddsRatio_working_3-way'!Y337+2*PI())/3)</f>
        <v>-0.27092221144870982</v>
      </c>
      <c r="AB337" s="11">
        <f>'OddsRatio_working_3-way'!X337^(1/3)*COS(('OddsRatio_working_3-way'!Y337+4*PI())/3)</f>
        <v>-0.2603326466424295</v>
      </c>
      <c r="AC337" s="11">
        <f>'OddsRatio_working_3-way'!X337^(1/3)*SIN('OddsRatio_working_3-way'!Y337/3)</f>
        <v>6.1138880915071487E-3</v>
      </c>
      <c r="AD337" s="11">
        <f>'OddsRatio_working_3-way'!X337^(1/3)*SIN(('OddsRatio_working_3-way'!Y337+2*PI())/3)</f>
        <v>0.45702325894506973</v>
      </c>
      <c r="AE337" s="11">
        <f>'OddsRatio_working_3-way'!X337^(1/3)*SIN(('OddsRatio_working_3-way'!Y337+4*PI())/3)</f>
        <v>-0.46313714703657666</v>
      </c>
      <c r="AF337" s="11">
        <f>-'OddsRatio_working_3-way'!U337/(3*'OddsRatio_working_3-way'!X337^(1/3))*COS(('OddsRatio_working_3-way'!Y337)/3)</f>
        <v>0.53125485809113904</v>
      </c>
      <c r="AG337" s="11">
        <f>-'OddsRatio_working_3-way'!U337/(3*'OddsRatio_working_3-way'!X337^(1/3))*COS(('OddsRatio_working_3-way'!Y337+2*PI())/3)</f>
        <v>-0.27092221144870982</v>
      </c>
      <c r="AH337" s="11">
        <f>-'OddsRatio_working_3-way'!U337/(3*'OddsRatio_working_3-way'!X337^(1/3))*COS(('OddsRatio_working_3-way'!Y337+4*PI())/3)</f>
        <v>-0.2603326466424295</v>
      </c>
      <c r="AI337" s="11">
        <f>'OddsRatio_working_3-way'!U337/(3*'OddsRatio_working_3-way'!X337^(1/3))*SIN(('OddsRatio_working_3-way'!Y337)/3)</f>
        <v>-6.1138880915071487E-3</v>
      </c>
      <c r="AJ337" s="11">
        <f>'OddsRatio_working_3-way'!U337/(3*'OddsRatio_working_3-way'!X337^(1/3))*SIN(('OddsRatio_working_3-way'!Y337+2*PI())/3)</f>
        <v>-0.45702325894506973</v>
      </c>
      <c r="AK337" s="11">
        <f>'OddsRatio_working_3-way'!U337/(3*'OddsRatio_working_3-way'!X337^(1/3))*SIN(('OddsRatio_working_3-way'!Y337+4*PI())/3)</f>
        <v>0.46313714703657666</v>
      </c>
      <c r="AL337" s="11">
        <f>'OddsRatio_working_3-way'!Z337+'OddsRatio_working_3-way'!AF337</f>
        <v>1.0625097161822781</v>
      </c>
      <c r="AM337" s="11">
        <f>'OddsRatio_working_3-way'!AA337+'OddsRatio_working_3-way'!AG337</f>
        <v>-0.54184442289741963</v>
      </c>
      <c r="AN337" s="11">
        <f>'OddsRatio_working_3-way'!AB337+'OddsRatio_working_3-way'!AH337</f>
        <v>-0.520665293284859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1.0625097161822781</v>
      </c>
      <c r="AS337" s="11">
        <f>IF(('OddsRatio_working_3-way'!X337=0),IF(Q337&gt;0,-Q337^(1/3),(-Q337)^(1/3)),'OddsRatio_working_3-way'!AM337-'OddsRatio_working_3-way'!R337/3)</f>
        <v>-0.54184442289741963</v>
      </c>
      <c r="AT337" s="11">
        <f>IF(('OddsRatio_working_3-way'!X337=0),IF(Q337&gt;0,-Q337^(1/3),(-Q337)^(1/3)),'OddsRatio_working_3-way'!AN337-'OddsRatio_working_3-way'!R337/3)</f>
        <v>-0.520665293284859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1.93</v>
      </c>
      <c r="B338" s="4">
        <f>IF('True_Odds_Calculator_3-way'!B339="","",'True_Odds_Calculator_3-way'!B339)</f>
        <v>3.1</v>
      </c>
      <c r="C338" s="4">
        <f>IF('True_Odds_Calculator_3-way'!C339="","",'True_Odds_Calculator_3-way'!C339)</f>
        <v>5.08</v>
      </c>
      <c r="D338" s="9">
        <f t="shared" si="67"/>
        <v>0.50302476614080893</v>
      </c>
      <c r="E338" s="9">
        <f t="shared" si="68"/>
        <v>0.30951048369874162</v>
      </c>
      <c r="F338" s="9">
        <f t="shared" si="69"/>
        <v>0.18746475016044944</v>
      </c>
      <c r="G338" s="9">
        <f t="shared" si="70"/>
        <v>1.0623372999929326</v>
      </c>
      <c r="H338" s="9">
        <f t="shared" si="71"/>
        <v>1.9879736889934274</v>
      </c>
      <c r="I338" s="9">
        <f t="shared" si="72"/>
        <v>3.2309083299851586</v>
      </c>
      <c r="J338" s="9">
        <f t="shared" si="73"/>
        <v>5.3343361839711667</v>
      </c>
      <c r="K338" s="11">
        <f t="shared" si="74"/>
        <v>0.5181347150259068</v>
      </c>
      <c r="L338" s="11">
        <f t="shared" si="75"/>
        <v>0.32258064516129031</v>
      </c>
      <c r="M338" s="11">
        <f t="shared" si="76"/>
        <v>0.19685039370078738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-0.26216800620129754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0.23393051967451087</v>
      </c>
      <c r="Q338" s="11">
        <f>2*'OddsRatio_working_3-way'!K338*'OddsRatio_working_3-way'!L338*'OddsRatio_working_3-way'!M338</f>
        <v>6.5803240414770994E-2</v>
      </c>
      <c r="R338" s="11">
        <f t="shared" si="77"/>
        <v>0</v>
      </c>
      <c r="S338" s="11">
        <f t="shared" si="78"/>
        <v>-0.89229240083129979</v>
      </c>
      <c r="T338" s="11">
        <f t="shared" si="79"/>
        <v>-0.25099645593004216</v>
      </c>
      <c r="U338" s="11">
        <f>'OddsRatio_working_3-way'!S338-'OddsRatio_working_3-way'!R338^2/3</f>
        <v>-0.89229240083129979</v>
      </c>
      <c r="V338" s="11">
        <f>'OddsRatio_working_3-way'!S338*'OddsRatio_working_3-way'!R338/3-2*'OddsRatio_working_3-way'!R338^3/27-'OddsRatio_working_3-way'!T338</f>
        <v>0.25099645593004216</v>
      </c>
      <c r="W338" s="11">
        <f>'OddsRatio_working_3-way'!V338^2+4*'OddsRatio_working_3-way'!U338^3/27</f>
        <v>-4.2249738408841719E-2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0.16221048000844715</v>
      </c>
      <c r="Y338" s="11">
        <f>IF('OddsRatio_working_3-way'!W338&gt;=0,IF('OddsRatio_working_3-way'!V338+SQRT('OddsRatio_working_3-way'!W338)&gt;0,0,PI()),ACOS('OddsRatio_working_3-way'!V338/(2*'OddsRatio_working_3-way'!X338)))</f>
        <v>0.68617485333093597</v>
      </c>
      <c r="Z338" s="11">
        <f>'OddsRatio_working_3-way'!X338^(1/3)*COS('OddsRatio_working_3-way'!Y338/3)</f>
        <v>0.53116864999646629</v>
      </c>
      <c r="AA338" s="11">
        <f>'OddsRatio_working_3-way'!X338^(1/3)*COS(('OddsRatio_working_3-way'!Y338+2*PI())/3)</f>
        <v>-0.37267306928783428</v>
      </c>
      <c r="AB338" s="11">
        <f>'OddsRatio_working_3-way'!X338^(1/3)*COS(('OddsRatio_working_3-way'!Y338+4*PI())/3)</f>
        <v>-0.15849558070863212</v>
      </c>
      <c r="AC338" s="11">
        <f>'OddsRatio_working_3-way'!X338^(1/3)*SIN('OddsRatio_working_3-way'!Y338/3)</f>
        <v>0.12365543068556056</v>
      </c>
      <c r="AD338" s="11">
        <f>'OddsRatio_working_3-way'!X338^(1/3)*SIN(('OddsRatio_working_3-way'!Y338+2*PI())/3)</f>
        <v>0.39817782924804468</v>
      </c>
      <c r="AE338" s="11">
        <f>'OddsRatio_working_3-way'!X338^(1/3)*SIN(('OddsRatio_working_3-way'!Y338+4*PI())/3)</f>
        <v>-0.52183325993360508</v>
      </c>
      <c r="AF338" s="11">
        <f>-'OddsRatio_working_3-way'!U338/(3*'OddsRatio_working_3-way'!X338^(1/3))*COS(('OddsRatio_working_3-way'!Y338)/3)</f>
        <v>0.53116864999646618</v>
      </c>
      <c r="AG338" s="11">
        <f>-'OddsRatio_working_3-way'!U338/(3*'OddsRatio_working_3-way'!X338^(1/3))*COS(('OddsRatio_working_3-way'!Y338+2*PI())/3)</f>
        <v>-0.37267306928783417</v>
      </c>
      <c r="AH338" s="11">
        <f>-'OddsRatio_working_3-way'!U338/(3*'OddsRatio_working_3-way'!X338^(1/3))*COS(('OddsRatio_working_3-way'!Y338+4*PI())/3)</f>
        <v>-0.15849558070863209</v>
      </c>
      <c r="AI338" s="11">
        <f>'OddsRatio_working_3-way'!U338/(3*'OddsRatio_working_3-way'!X338^(1/3))*SIN(('OddsRatio_working_3-way'!Y338)/3)</f>
        <v>-0.12365543068556054</v>
      </c>
      <c r="AJ338" s="11">
        <f>'OddsRatio_working_3-way'!U338/(3*'OddsRatio_working_3-way'!X338^(1/3))*SIN(('OddsRatio_working_3-way'!Y338+2*PI())/3)</f>
        <v>-0.39817782924804457</v>
      </c>
      <c r="AK338" s="11">
        <f>'OddsRatio_working_3-way'!U338/(3*'OddsRatio_working_3-way'!X338^(1/3))*SIN(('OddsRatio_working_3-way'!Y338+4*PI())/3)</f>
        <v>0.52183325993360496</v>
      </c>
      <c r="AL338" s="11">
        <f>'OddsRatio_working_3-way'!Z338+'OddsRatio_working_3-way'!AF338</f>
        <v>1.0623372999929326</v>
      </c>
      <c r="AM338" s="11">
        <f>'OddsRatio_working_3-way'!AA338+'OddsRatio_working_3-way'!AG338</f>
        <v>-0.74534613857566845</v>
      </c>
      <c r="AN338" s="11">
        <f>'OddsRatio_working_3-way'!AB338+'OddsRatio_working_3-way'!AH338</f>
        <v>-0.31699116141726424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1.0623372999929326</v>
      </c>
      <c r="AS338" s="11">
        <f>IF(('OddsRatio_working_3-way'!X338=0),IF(Q338&gt;0,-Q338^(1/3),(-Q338)^(1/3)),'OddsRatio_working_3-way'!AM338-'OddsRatio_working_3-way'!R338/3)</f>
        <v>-0.74534613857566845</v>
      </c>
      <c r="AT338" s="11">
        <f>IF(('OddsRatio_working_3-way'!X338=0),IF(Q338&gt;0,-Q338^(1/3),(-Q338)^(1/3)),'OddsRatio_working_3-way'!AN338-'OddsRatio_working_3-way'!R338/3)</f>
        <v>-0.31699116141726424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1.89</v>
      </c>
      <c r="B339" s="4">
        <f>IF('True_Odds_Calculator_3-way'!B340="","",'True_Odds_Calculator_3-way'!B340)</f>
        <v>3.23</v>
      </c>
      <c r="C339" s="4">
        <f>IF('True_Odds_Calculator_3-way'!C340="","",'True_Odds_Calculator_3-way'!C340)</f>
        <v>4.97</v>
      </c>
      <c r="D339" s="9">
        <f t="shared" si="67"/>
        <v>0.51299395079609988</v>
      </c>
      <c r="E339" s="9">
        <f t="shared" si="68"/>
        <v>0.29597312105056012</v>
      </c>
      <c r="F339" s="9">
        <f t="shared" si="69"/>
        <v>0.19103292815333989</v>
      </c>
      <c r="G339" s="9">
        <f t="shared" si="70"/>
        <v>1.0666749719857123</v>
      </c>
      <c r="H339" s="9">
        <f t="shared" si="71"/>
        <v>1.9493407250672841</v>
      </c>
      <c r="I339" s="9">
        <f t="shared" si="72"/>
        <v>3.3786851875281378</v>
      </c>
      <c r="J339" s="9">
        <f t="shared" si="73"/>
        <v>5.2346996387832769</v>
      </c>
      <c r="K339" s="11">
        <f t="shared" si="74"/>
        <v>0.52910052910052918</v>
      </c>
      <c r="L339" s="11">
        <f t="shared" si="75"/>
        <v>0.30959752321981426</v>
      </c>
      <c r="M339" s="11">
        <f t="shared" si="76"/>
        <v>0.2012072434607646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-0.2596956417028552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0.23368213935767873</v>
      </c>
      <c r="Q339" s="11">
        <f>2*'OddsRatio_working_3-way'!K339*'OddsRatio_working_3-way'!L339*'OddsRatio_working_3-way'!M339</f>
        <v>6.5918798126284553E-2</v>
      </c>
      <c r="R339" s="11">
        <f t="shared" si="77"/>
        <v>0</v>
      </c>
      <c r="S339" s="11">
        <f t="shared" si="78"/>
        <v>-0.89983080896312762</v>
      </c>
      <c r="T339" s="11">
        <f t="shared" si="79"/>
        <v>-0.25383097573007835</v>
      </c>
      <c r="U339" s="11">
        <f>'OddsRatio_working_3-way'!S339-'OddsRatio_working_3-way'!R339^2/3</f>
        <v>-0.89983080896312762</v>
      </c>
      <c r="V339" s="11">
        <f>'OddsRatio_working_3-way'!S339*'OddsRatio_working_3-way'!R339/3-2*'OddsRatio_working_3-way'!R339^3/27-'OddsRatio_working_3-way'!T339</f>
        <v>0.25383097573007835</v>
      </c>
      <c r="W339" s="11">
        <f>'OddsRatio_working_3-way'!V339^2+4*'OddsRatio_working_3-way'!U339^3/27</f>
        <v>-4.3508938436167599E-2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0.16427043455553042</v>
      </c>
      <c r="Y339" s="11">
        <f>IF('OddsRatio_working_3-way'!W339&gt;=0,IF('OddsRatio_working_3-way'!V339+SQRT('OddsRatio_working_3-way'!W339)&gt;0,0,PI()),ACOS('OddsRatio_working_3-way'!V339/(2*'OddsRatio_working_3-way'!X339)))</f>
        <v>0.68786870014762003</v>
      </c>
      <c r="Z339" s="11">
        <f>'OddsRatio_working_3-way'!X339^(1/3)*COS('OddsRatio_working_3-way'!Y339/3)</f>
        <v>0.53333748599285624</v>
      </c>
      <c r="AA339" s="11">
        <f>'OddsRatio_working_3-way'!X339^(1/3)*COS(('OddsRatio_working_3-way'!Y339+2*PI())/3)</f>
        <v>-0.37446970202229607</v>
      </c>
      <c r="AB339" s="11">
        <f>'OddsRatio_working_3-way'!X339^(1/3)*COS(('OddsRatio_working_3-way'!Y339+4*PI())/3)</f>
        <v>-0.15886778397056006</v>
      </c>
      <c r="AC339" s="11">
        <f>'OddsRatio_working_3-way'!X339^(1/3)*SIN('OddsRatio_working_3-way'!Y339/3)</f>
        <v>0.12447782542496942</v>
      </c>
      <c r="AD339" s="11">
        <f>'OddsRatio_working_3-way'!X339^(1/3)*SIN(('OddsRatio_working_3-way'!Y339+2*PI())/3)</f>
        <v>0.39964489894785604</v>
      </c>
      <c r="AE339" s="11">
        <f>'OddsRatio_working_3-way'!X339^(1/3)*SIN(('OddsRatio_working_3-way'!Y339+4*PI())/3)</f>
        <v>-0.52412272437282537</v>
      </c>
      <c r="AF339" s="11">
        <f>-'OddsRatio_working_3-way'!U339/(3*'OddsRatio_working_3-way'!X339^(1/3))*COS(('OddsRatio_working_3-way'!Y339)/3)</f>
        <v>0.53333748599285613</v>
      </c>
      <c r="AG339" s="11">
        <f>-'OddsRatio_working_3-way'!U339/(3*'OddsRatio_working_3-way'!X339^(1/3))*COS(('OddsRatio_working_3-way'!Y339+2*PI())/3)</f>
        <v>-0.37446970202229596</v>
      </c>
      <c r="AH339" s="11">
        <f>-'OddsRatio_working_3-way'!U339/(3*'OddsRatio_working_3-way'!X339^(1/3))*COS(('OddsRatio_working_3-way'!Y339+4*PI())/3)</f>
        <v>-0.15886778397056003</v>
      </c>
      <c r="AI339" s="11">
        <f>'OddsRatio_working_3-way'!U339/(3*'OddsRatio_working_3-way'!X339^(1/3))*SIN(('OddsRatio_working_3-way'!Y339)/3)</f>
        <v>-0.12447782542496939</v>
      </c>
      <c r="AJ339" s="11">
        <f>'OddsRatio_working_3-way'!U339/(3*'OddsRatio_working_3-way'!X339^(1/3))*SIN(('OddsRatio_working_3-way'!Y339+2*PI())/3)</f>
        <v>-0.39964489894785599</v>
      </c>
      <c r="AK339" s="11">
        <f>'OddsRatio_working_3-way'!U339/(3*'OddsRatio_working_3-way'!X339^(1/3))*SIN(('OddsRatio_working_3-way'!Y339+4*PI())/3)</f>
        <v>0.52412272437282525</v>
      </c>
      <c r="AL339" s="11">
        <f>'OddsRatio_working_3-way'!Z339+'OddsRatio_working_3-way'!AF339</f>
        <v>1.0666749719857123</v>
      </c>
      <c r="AM339" s="11">
        <f>'OddsRatio_working_3-way'!AA339+'OddsRatio_working_3-way'!AG339</f>
        <v>-0.74893940404459203</v>
      </c>
      <c r="AN339" s="11">
        <f>'OddsRatio_working_3-way'!AB339+'OddsRatio_working_3-way'!AH339</f>
        <v>-0.31773556794112012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1.0666749719857123</v>
      </c>
      <c r="AS339" s="11">
        <f>IF(('OddsRatio_working_3-way'!X339=0),IF(Q339&gt;0,-Q339^(1/3),(-Q339)^(1/3)),'OddsRatio_working_3-way'!AM339-'OddsRatio_working_3-way'!R339/3)</f>
        <v>-0.74893940404459203</v>
      </c>
      <c r="AT339" s="11">
        <f>IF(('OddsRatio_working_3-way'!X339=0),IF(Q339&gt;0,-Q339^(1/3),(-Q339)^(1/3)),'OddsRatio_working_3-way'!AN339-'OddsRatio_working_3-way'!R339/3)</f>
        <v>-0.31773556794112012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2.0699999999999998</v>
      </c>
      <c r="B340" s="4">
        <f>IF('True_Odds_Calculator_3-way'!B341="","",'True_Odds_Calculator_3-way'!B341)</f>
        <v>3.09</v>
      </c>
      <c r="C340" s="4">
        <f>IF('True_Odds_Calculator_3-way'!C341="","",'True_Odds_Calculator_3-way'!C341)</f>
        <v>4.32</v>
      </c>
      <c r="D340" s="9">
        <f t="shared" si="67"/>
        <v>0.46823009816520195</v>
      </c>
      <c r="E340" s="9">
        <f t="shared" si="68"/>
        <v>0.31071977069084022</v>
      </c>
      <c r="F340" s="9">
        <f t="shared" si="69"/>
        <v>0.22105013114395777</v>
      </c>
      <c r="G340" s="9">
        <f t="shared" si="70"/>
        <v>1.0614038239222494</v>
      </c>
      <c r="H340" s="9">
        <f t="shared" si="71"/>
        <v>2.1357020915968068</v>
      </c>
      <c r="I340" s="9">
        <f t="shared" si="72"/>
        <v>3.2183339919975014</v>
      </c>
      <c r="J340" s="9">
        <f t="shared" si="73"/>
        <v>4.5238606954218685</v>
      </c>
      <c r="K340" s="11">
        <f t="shared" si="74"/>
        <v>0.48309178743961356</v>
      </c>
      <c r="L340" s="11">
        <f t="shared" si="75"/>
        <v>0.3236245954692557</v>
      </c>
      <c r="M340" s="11">
        <f t="shared" si="76"/>
        <v>0.23148148148148145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-0.26869251957584273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0.23451057642699688</v>
      </c>
      <c r="Q340" s="11">
        <f>2*'OddsRatio_working_3-way'!K340*'OddsRatio_working_3-way'!L340*'OddsRatio_working_3-way'!M340</f>
        <v>7.2379807539196567E-2</v>
      </c>
      <c r="R340" s="11">
        <f t="shared" si="77"/>
        <v>0</v>
      </c>
      <c r="S340" s="11">
        <f t="shared" si="78"/>
        <v>-0.87278416532471625</v>
      </c>
      <c r="T340" s="11">
        <f t="shared" si="79"/>
        <v>-0.26937782880392475</v>
      </c>
      <c r="U340" s="11">
        <f>'OddsRatio_working_3-way'!S340-'OddsRatio_working_3-way'!R340^2/3</f>
        <v>-0.87278416532471625</v>
      </c>
      <c r="V340" s="11">
        <f>'OddsRatio_working_3-way'!S340*'OddsRatio_working_3-way'!R340/3-2*'OddsRatio_working_3-way'!R340^3/27-'OddsRatio_working_3-way'!T340</f>
        <v>0.26937782880392475</v>
      </c>
      <c r="W340" s="11">
        <f>'OddsRatio_working_3-way'!V340^2+4*'OddsRatio_working_3-way'!U340^3/27</f>
        <v>-2.5931179037670574E-2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0.15692003830676562</v>
      </c>
      <c r="Y340" s="11">
        <f>IF('OddsRatio_working_3-way'!W340&gt;=0,IF('OddsRatio_working_3-way'!V340+SQRT('OddsRatio_working_3-way'!W340)&gt;0,0,PI()),ACOS('OddsRatio_working_3-way'!V340/(2*'OddsRatio_working_3-way'!X340)))</f>
        <v>0.53879356268815348</v>
      </c>
      <c r="Z340" s="11">
        <f>'OddsRatio_working_3-way'!X340^(1/3)*COS('OddsRatio_working_3-way'!Y340/3)</f>
        <v>0.53070191196112471</v>
      </c>
      <c r="AA340" s="11">
        <f>'OddsRatio_working_3-way'!X340^(1/3)*COS(('OddsRatio_working_3-way'!Y340+2*PI())/3)</f>
        <v>-0.3487934620058733</v>
      </c>
      <c r="AB340" s="11">
        <f>'OddsRatio_working_3-way'!X340^(1/3)*COS(('OddsRatio_working_3-way'!Y340+4*PI())/3)</f>
        <v>-0.18190844995525129</v>
      </c>
      <c r="AC340" s="11">
        <f>'OddsRatio_working_3-way'!X340^(1/3)*SIN('OddsRatio_working_3-way'!Y340/3)</f>
        <v>9.6351106631140465E-2</v>
      </c>
      <c r="AD340" s="11">
        <f>'OddsRatio_working_3-way'!X340^(1/3)*SIN(('OddsRatio_working_3-way'!Y340+2*PI())/3)</f>
        <v>0.41142578427973636</v>
      </c>
      <c r="AE340" s="11">
        <f>'OddsRatio_working_3-way'!X340^(1/3)*SIN(('OddsRatio_working_3-way'!Y340+4*PI())/3)</f>
        <v>-0.50777689091087685</v>
      </c>
      <c r="AF340" s="11">
        <f>-'OddsRatio_working_3-way'!U340/(3*'OddsRatio_working_3-way'!X340^(1/3))*COS(('OddsRatio_working_3-way'!Y340)/3)</f>
        <v>0.53070191196112471</v>
      </c>
      <c r="AG340" s="11">
        <f>-'OddsRatio_working_3-way'!U340/(3*'OddsRatio_working_3-way'!X340^(1/3))*COS(('OddsRatio_working_3-way'!Y340+2*PI())/3)</f>
        <v>-0.3487934620058733</v>
      </c>
      <c r="AH340" s="11">
        <f>-'OddsRatio_working_3-way'!U340/(3*'OddsRatio_working_3-way'!X340^(1/3))*COS(('OddsRatio_working_3-way'!Y340+4*PI())/3)</f>
        <v>-0.18190844995525129</v>
      </c>
      <c r="AI340" s="11">
        <f>'OddsRatio_working_3-way'!U340/(3*'OddsRatio_working_3-way'!X340^(1/3))*SIN(('OddsRatio_working_3-way'!Y340)/3)</f>
        <v>-9.6351106631140465E-2</v>
      </c>
      <c r="AJ340" s="11">
        <f>'OddsRatio_working_3-way'!U340/(3*'OddsRatio_working_3-way'!X340^(1/3))*SIN(('OddsRatio_working_3-way'!Y340+2*PI())/3)</f>
        <v>-0.41142578427973636</v>
      </c>
      <c r="AK340" s="11">
        <f>'OddsRatio_working_3-way'!U340/(3*'OddsRatio_working_3-way'!X340^(1/3))*SIN(('OddsRatio_working_3-way'!Y340+4*PI())/3)</f>
        <v>0.50777689091087685</v>
      </c>
      <c r="AL340" s="11">
        <f>'OddsRatio_working_3-way'!Z340+'OddsRatio_working_3-way'!AF340</f>
        <v>1.0614038239222494</v>
      </c>
      <c r="AM340" s="11">
        <f>'OddsRatio_working_3-way'!AA340+'OddsRatio_working_3-way'!AG340</f>
        <v>-0.6975869240117466</v>
      </c>
      <c r="AN340" s="11">
        <f>'OddsRatio_working_3-way'!AB340+'OddsRatio_working_3-way'!AH340</f>
        <v>-0.36381689991050259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1.0614038239222494</v>
      </c>
      <c r="AS340" s="11">
        <f>IF(('OddsRatio_working_3-way'!X340=0),IF(Q340&gt;0,-Q340^(1/3),(-Q340)^(1/3)),'OddsRatio_working_3-way'!AM340-'OddsRatio_working_3-way'!R340/3)</f>
        <v>-0.6975869240117466</v>
      </c>
      <c r="AT340" s="11">
        <f>IF(('OddsRatio_working_3-way'!X340=0),IF(Q340&gt;0,-Q340^(1/3),(-Q340)^(1/3)),'OddsRatio_working_3-way'!AN340-'OddsRatio_working_3-way'!R340/3)</f>
        <v>-0.36381689991050259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2.29</v>
      </c>
      <c r="B341" s="4">
        <f>IF('True_Odds_Calculator_3-way'!B342="","",'True_Odds_Calculator_3-way'!B342)</f>
        <v>2.98</v>
      </c>
      <c r="C341" s="4">
        <f>IF('True_Odds_Calculator_3-way'!C342="","",'True_Odds_Calculator_3-way'!C342)</f>
        <v>3.75</v>
      </c>
      <c r="D341" s="9">
        <f t="shared" si="67"/>
        <v>0.42220331771785202</v>
      </c>
      <c r="E341" s="9">
        <f t="shared" si="68"/>
        <v>0.32252550698686028</v>
      </c>
      <c r="F341" s="9">
        <f t="shared" si="69"/>
        <v>0.25527117529528787</v>
      </c>
      <c r="G341" s="9">
        <f t="shared" si="70"/>
        <v>1.0608737214358077</v>
      </c>
      <c r="H341" s="9">
        <f t="shared" si="71"/>
        <v>2.3685271006521913</v>
      </c>
      <c r="I341" s="9">
        <f t="shared" si="72"/>
        <v>3.1005299684428995</v>
      </c>
      <c r="J341" s="9">
        <f t="shared" si="73"/>
        <v>3.9174027339484705</v>
      </c>
      <c r="K341" s="11">
        <f t="shared" si="74"/>
        <v>0.4366812227074236</v>
      </c>
      <c r="L341" s="11">
        <f t="shared" si="75"/>
        <v>0.33557046979865773</v>
      </c>
      <c r="M341" s="11">
        <f t="shared" si="76"/>
        <v>0.26666666666666666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-0.27447612907007413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0.23524124927952483</v>
      </c>
      <c r="Q341" s="11">
        <f>2*'OddsRatio_working_3-way'!K341*'OddsRatio_working_3-way'!L341*'OddsRatio_working_3-way'!M341</f>
        <v>7.8153238963297289E-2</v>
      </c>
      <c r="R341" s="11">
        <f t="shared" si="77"/>
        <v>0</v>
      </c>
      <c r="S341" s="11">
        <f t="shared" si="78"/>
        <v>-0.85705540250994805</v>
      </c>
      <c r="T341" s="11">
        <f t="shared" si="79"/>
        <v>-0.28473601412290633</v>
      </c>
      <c r="U341" s="11">
        <f>'OddsRatio_working_3-way'!S341-'OddsRatio_working_3-way'!R341^2/3</f>
        <v>-0.85705540250994805</v>
      </c>
      <c r="V341" s="11">
        <f>'OddsRatio_working_3-way'!S341*'OddsRatio_working_3-way'!R341/3-2*'OddsRatio_working_3-way'!R341^3/27-'OddsRatio_working_3-way'!T341</f>
        <v>0.28473601412290633</v>
      </c>
      <c r="W341" s="11">
        <f>'OddsRatio_working_3-way'!V341^2+4*'OddsRatio_working_3-way'!U341^3/27</f>
        <v>-1.2191309201515926E-2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0.15269733702664548</v>
      </c>
      <c r="Y341" s="11">
        <f>IF('OddsRatio_working_3-way'!W341&gt;=0,IF('OddsRatio_working_3-way'!V341+SQRT('OddsRatio_working_3-way'!W341)&gt;0,0,PI()),ACOS('OddsRatio_working_3-way'!V341/(2*'OddsRatio_working_3-way'!X341)))</f>
        <v>0.36992566617934242</v>
      </c>
      <c r="Z341" s="11">
        <f>'OddsRatio_working_3-way'!X341^(1/3)*COS('OddsRatio_working_3-way'!Y341/3)</f>
        <v>0.53043686071790386</v>
      </c>
      <c r="AA341" s="11">
        <f>'OddsRatio_working_3-way'!X341^(1/3)*COS(('OddsRatio_working_3-way'!Y341+2*PI())/3)</f>
        <v>-0.32215175295028042</v>
      </c>
      <c r="AB341" s="11">
        <f>'OddsRatio_working_3-way'!X341^(1/3)*COS(('OddsRatio_working_3-way'!Y341+4*PI())/3)</f>
        <v>-0.20828510776762355</v>
      </c>
      <c r="AC341" s="11">
        <f>'OddsRatio_working_3-way'!X341^(1/3)*SIN('OddsRatio_working_3-way'!Y341/3)</f>
        <v>6.5740938247926609E-2</v>
      </c>
      <c r="AD341" s="11">
        <f>'OddsRatio_working_3-way'!X341^(1/3)*SIN(('OddsRatio_working_3-way'!Y341+2*PI())/3)</f>
        <v>0.42650132736140944</v>
      </c>
      <c r="AE341" s="11">
        <f>'OddsRatio_working_3-way'!X341^(1/3)*SIN(('OddsRatio_working_3-way'!Y341+4*PI())/3)</f>
        <v>-0.49224226560933598</v>
      </c>
      <c r="AF341" s="11">
        <f>-'OddsRatio_working_3-way'!U341/(3*'OddsRatio_working_3-way'!X341^(1/3))*COS(('OddsRatio_working_3-way'!Y341)/3)</f>
        <v>0.53043686071790386</v>
      </c>
      <c r="AG341" s="11">
        <f>-'OddsRatio_working_3-way'!U341/(3*'OddsRatio_working_3-way'!X341^(1/3))*COS(('OddsRatio_working_3-way'!Y341+2*PI())/3)</f>
        <v>-0.32215175295028042</v>
      </c>
      <c r="AH341" s="11">
        <f>-'OddsRatio_working_3-way'!U341/(3*'OddsRatio_working_3-way'!X341^(1/3))*COS(('OddsRatio_working_3-way'!Y341+4*PI())/3)</f>
        <v>-0.20828510776762355</v>
      </c>
      <c r="AI341" s="11">
        <f>'OddsRatio_working_3-way'!U341/(3*'OddsRatio_working_3-way'!X341^(1/3))*SIN(('OddsRatio_working_3-way'!Y341)/3)</f>
        <v>-6.5740938247926609E-2</v>
      </c>
      <c r="AJ341" s="11">
        <f>'OddsRatio_working_3-way'!U341/(3*'OddsRatio_working_3-way'!X341^(1/3))*SIN(('OddsRatio_working_3-way'!Y341+2*PI())/3)</f>
        <v>-0.42650132736140944</v>
      </c>
      <c r="AK341" s="11">
        <f>'OddsRatio_working_3-way'!U341/(3*'OddsRatio_working_3-way'!X341^(1/3))*SIN(('OddsRatio_working_3-way'!Y341+4*PI())/3)</f>
        <v>0.49224226560933598</v>
      </c>
      <c r="AL341" s="11">
        <f>'OddsRatio_working_3-way'!Z341+'OddsRatio_working_3-way'!AF341</f>
        <v>1.0608737214358077</v>
      </c>
      <c r="AM341" s="11">
        <f>'OddsRatio_working_3-way'!AA341+'OddsRatio_working_3-way'!AG341</f>
        <v>-0.64430350590056085</v>
      </c>
      <c r="AN341" s="11">
        <f>'OddsRatio_working_3-way'!AB341+'OddsRatio_working_3-way'!AH341</f>
        <v>-0.41657021553524709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1.0608737214358077</v>
      </c>
      <c r="AS341" s="11">
        <f>IF(('OddsRatio_working_3-way'!X341=0),IF(Q341&gt;0,-Q341^(1/3),(-Q341)^(1/3)),'OddsRatio_working_3-way'!AM341-'OddsRatio_working_3-way'!R341/3)</f>
        <v>-0.64430350590056085</v>
      </c>
      <c r="AT341" s="11">
        <f>IF(('OddsRatio_working_3-way'!X341=0),IF(Q341&gt;0,-Q341^(1/3),(-Q341)^(1/3)),'OddsRatio_working_3-way'!AN341-'OddsRatio_working_3-way'!R341/3)</f>
        <v>-0.41657021553524709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67"/>
        <v>#VALUE!</v>
      </c>
      <c r="E342" s="9" t="e">
        <f t="shared" si="68"/>
        <v>#VALUE!</v>
      </c>
      <c r="F342" s="9" t="e">
        <f t="shared" si="69"/>
        <v>#VALUE!</v>
      </c>
      <c r="G342" s="9" t="str">
        <f t="shared" si="70"/>
        <v/>
      </c>
      <c r="H342" s="9" t="str">
        <f t="shared" si="71"/>
        <v/>
      </c>
      <c r="I342" s="9" t="str">
        <f t="shared" si="72"/>
        <v/>
      </c>
      <c r="J342" s="9" t="str">
        <f t="shared" si="73"/>
        <v/>
      </c>
      <c r="K342" s="11" t="e">
        <f t="shared" si="74"/>
        <v>#VALUE!</v>
      </c>
      <c r="L342" s="11" t="e">
        <f t="shared" si="75"/>
        <v>#VALUE!</v>
      </c>
      <c r="M342" s="11" t="e">
        <f t="shared" si="76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77"/>
        <v>#VALUE!</v>
      </c>
      <c r="S342" s="11" t="e">
        <f t="shared" si="78"/>
        <v>#VALUE!</v>
      </c>
      <c r="T342" s="11" t="e">
        <f t="shared" si="79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67"/>
        <v>#VALUE!</v>
      </c>
      <c r="E343" s="9" t="e">
        <f t="shared" si="68"/>
        <v>#VALUE!</v>
      </c>
      <c r="F343" s="9" t="e">
        <f t="shared" si="69"/>
        <v>#VALUE!</v>
      </c>
      <c r="G343" s="9" t="str">
        <f t="shared" si="70"/>
        <v/>
      </c>
      <c r="H343" s="9" t="str">
        <f t="shared" si="71"/>
        <v/>
      </c>
      <c r="I343" s="9" t="str">
        <f t="shared" si="72"/>
        <v/>
      </c>
      <c r="J343" s="9" t="str">
        <f t="shared" si="73"/>
        <v/>
      </c>
      <c r="K343" s="11" t="e">
        <f t="shared" si="74"/>
        <v>#VALUE!</v>
      </c>
      <c r="L343" s="11" t="e">
        <f t="shared" si="75"/>
        <v>#VALUE!</v>
      </c>
      <c r="M343" s="11" t="e">
        <f t="shared" si="76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77"/>
        <v>#VALUE!</v>
      </c>
      <c r="S343" s="11" t="e">
        <f t="shared" si="78"/>
        <v>#VALUE!</v>
      </c>
      <c r="T343" s="11" t="e">
        <f t="shared" si="79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67"/>
        <v>#VALUE!</v>
      </c>
      <c r="E344" s="9" t="e">
        <f t="shared" si="68"/>
        <v>#VALUE!</v>
      </c>
      <c r="F344" s="9" t="e">
        <f t="shared" si="69"/>
        <v>#VALUE!</v>
      </c>
      <c r="G344" s="9" t="str">
        <f t="shared" si="70"/>
        <v/>
      </c>
      <c r="H344" s="9" t="str">
        <f t="shared" si="71"/>
        <v/>
      </c>
      <c r="I344" s="9" t="str">
        <f t="shared" si="72"/>
        <v/>
      </c>
      <c r="J344" s="9" t="str">
        <f t="shared" si="73"/>
        <v/>
      </c>
      <c r="K344" s="11" t="e">
        <f t="shared" si="74"/>
        <v>#VALUE!</v>
      </c>
      <c r="L344" s="11" t="e">
        <f t="shared" si="75"/>
        <v>#VALUE!</v>
      </c>
      <c r="M344" s="11" t="e">
        <f t="shared" si="76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77"/>
        <v>#VALUE!</v>
      </c>
      <c r="S344" s="11" t="e">
        <f t="shared" si="78"/>
        <v>#VALUE!</v>
      </c>
      <c r="T344" s="11" t="e">
        <f t="shared" si="79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67"/>
        <v>#VALUE!</v>
      </c>
      <c r="E345" s="9" t="e">
        <f t="shared" si="68"/>
        <v>#VALUE!</v>
      </c>
      <c r="F345" s="9" t="e">
        <f t="shared" si="69"/>
        <v>#VALUE!</v>
      </c>
      <c r="G345" s="9" t="str">
        <f t="shared" si="70"/>
        <v/>
      </c>
      <c r="H345" s="9" t="str">
        <f t="shared" si="71"/>
        <v/>
      </c>
      <c r="I345" s="9" t="str">
        <f t="shared" si="72"/>
        <v/>
      </c>
      <c r="J345" s="9" t="str">
        <f t="shared" si="73"/>
        <v/>
      </c>
      <c r="K345" s="11" t="e">
        <f t="shared" si="74"/>
        <v>#VALUE!</v>
      </c>
      <c r="L345" s="11" t="e">
        <f t="shared" si="75"/>
        <v>#VALUE!</v>
      </c>
      <c r="M345" s="11" t="e">
        <f t="shared" si="76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77"/>
        <v>#VALUE!</v>
      </c>
      <c r="S345" s="11" t="e">
        <f t="shared" si="78"/>
        <v>#VALUE!</v>
      </c>
      <c r="T345" s="11" t="e">
        <f t="shared" si="79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67"/>
        <v>#VALUE!</v>
      </c>
      <c r="E346" s="9" t="e">
        <f t="shared" si="68"/>
        <v>#VALUE!</v>
      </c>
      <c r="F346" s="9" t="e">
        <f t="shared" si="69"/>
        <v>#VALUE!</v>
      </c>
      <c r="G346" s="9" t="str">
        <f t="shared" si="70"/>
        <v/>
      </c>
      <c r="H346" s="9" t="str">
        <f t="shared" si="71"/>
        <v/>
      </c>
      <c r="I346" s="9" t="str">
        <f t="shared" si="72"/>
        <v/>
      </c>
      <c r="J346" s="9" t="str">
        <f t="shared" si="73"/>
        <v/>
      </c>
      <c r="K346" s="11" t="e">
        <f t="shared" si="74"/>
        <v>#VALUE!</v>
      </c>
      <c r="L346" s="11" t="e">
        <f t="shared" si="75"/>
        <v>#VALUE!</v>
      </c>
      <c r="M346" s="11" t="e">
        <f t="shared" si="76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77"/>
        <v>#VALUE!</v>
      </c>
      <c r="S346" s="11" t="e">
        <f t="shared" si="78"/>
        <v>#VALUE!</v>
      </c>
      <c r="T346" s="11" t="e">
        <f t="shared" si="79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67"/>
        <v>#VALUE!</v>
      </c>
      <c r="E347" s="9" t="e">
        <f t="shared" si="68"/>
        <v>#VALUE!</v>
      </c>
      <c r="F347" s="9" t="e">
        <f t="shared" si="69"/>
        <v>#VALUE!</v>
      </c>
      <c r="G347" s="9" t="str">
        <f t="shared" si="70"/>
        <v/>
      </c>
      <c r="H347" s="9" t="str">
        <f t="shared" si="71"/>
        <v/>
      </c>
      <c r="I347" s="9" t="str">
        <f t="shared" si="72"/>
        <v/>
      </c>
      <c r="J347" s="9" t="str">
        <f t="shared" si="73"/>
        <v/>
      </c>
      <c r="K347" s="11" t="e">
        <f t="shared" si="74"/>
        <v>#VALUE!</v>
      </c>
      <c r="L347" s="11" t="e">
        <f t="shared" si="75"/>
        <v>#VALUE!</v>
      </c>
      <c r="M347" s="11" t="e">
        <f t="shared" si="76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77"/>
        <v>#VALUE!</v>
      </c>
      <c r="S347" s="11" t="e">
        <f t="shared" si="78"/>
        <v>#VALUE!</v>
      </c>
      <c r="T347" s="11" t="e">
        <f t="shared" si="79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67"/>
        <v>#VALUE!</v>
      </c>
      <c r="E348" s="9" t="e">
        <f t="shared" si="68"/>
        <v>#VALUE!</v>
      </c>
      <c r="F348" s="9" t="e">
        <f t="shared" si="69"/>
        <v>#VALUE!</v>
      </c>
      <c r="G348" s="9" t="str">
        <f t="shared" si="70"/>
        <v/>
      </c>
      <c r="H348" s="9" t="str">
        <f t="shared" si="71"/>
        <v/>
      </c>
      <c r="I348" s="9" t="str">
        <f t="shared" si="72"/>
        <v/>
      </c>
      <c r="J348" s="9" t="str">
        <f t="shared" si="73"/>
        <v/>
      </c>
      <c r="K348" s="11" t="e">
        <f t="shared" si="74"/>
        <v>#VALUE!</v>
      </c>
      <c r="L348" s="11" t="e">
        <f t="shared" si="75"/>
        <v>#VALUE!</v>
      </c>
      <c r="M348" s="11" t="e">
        <f t="shared" si="76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77"/>
        <v>#VALUE!</v>
      </c>
      <c r="S348" s="11" t="e">
        <f t="shared" si="78"/>
        <v>#VALUE!</v>
      </c>
      <c r="T348" s="11" t="e">
        <f t="shared" si="79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67"/>
        <v>#VALUE!</v>
      </c>
      <c r="E349" s="9" t="e">
        <f t="shared" si="68"/>
        <v>#VALUE!</v>
      </c>
      <c r="F349" s="9" t="e">
        <f t="shared" si="69"/>
        <v>#VALUE!</v>
      </c>
      <c r="G349" s="9" t="str">
        <f t="shared" si="70"/>
        <v/>
      </c>
      <c r="H349" s="9" t="str">
        <f t="shared" si="71"/>
        <v/>
      </c>
      <c r="I349" s="9" t="str">
        <f t="shared" si="72"/>
        <v/>
      </c>
      <c r="J349" s="9" t="str">
        <f t="shared" si="73"/>
        <v/>
      </c>
      <c r="K349" s="11" t="e">
        <f t="shared" si="74"/>
        <v>#VALUE!</v>
      </c>
      <c r="L349" s="11" t="e">
        <f t="shared" si="75"/>
        <v>#VALUE!</v>
      </c>
      <c r="M349" s="11" t="e">
        <f t="shared" si="76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77"/>
        <v>#VALUE!</v>
      </c>
      <c r="S349" s="11" t="e">
        <f t="shared" si="78"/>
        <v>#VALUE!</v>
      </c>
      <c r="T349" s="11" t="e">
        <f t="shared" si="79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67"/>
        <v>#VALUE!</v>
      </c>
      <c r="E350" s="9" t="e">
        <f t="shared" si="68"/>
        <v>#VALUE!</v>
      </c>
      <c r="F350" s="9" t="e">
        <f t="shared" si="69"/>
        <v>#VALUE!</v>
      </c>
      <c r="G350" s="9" t="str">
        <f t="shared" si="70"/>
        <v/>
      </c>
      <c r="H350" s="9" t="str">
        <f t="shared" si="71"/>
        <v/>
      </c>
      <c r="I350" s="9" t="str">
        <f t="shared" si="72"/>
        <v/>
      </c>
      <c r="J350" s="9" t="str">
        <f t="shared" si="73"/>
        <v/>
      </c>
      <c r="K350" s="11" t="e">
        <f t="shared" si="74"/>
        <v>#VALUE!</v>
      </c>
      <c r="L350" s="11" t="e">
        <f t="shared" si="75"/>
        <v>#VALUE!</v>
      </c>
      <c r="M350" s="11" t="e">
        <f t="shared" si="76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77"/>
        <v>#VALUE!</v>
      </c>
      <c r="S350" s="11" t="e">
        <f t="shared" si="78"/>
        <v>#VALUE!</v>
      </c>
      <c r="T350" s="11" t="e">
        <f t="shared" si="79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67"/>
        <v>#VALUE!</v>
      </c>
      <c r="E351" s="9" t="e">
        <f t="shared" si="68"/>
        <v>#VALUE!</v>
      </c>
      <c r="F351" s="9" t="e">
        <f t="shared" si="69"/>
        <v>#VALUE!</v>
      </c>
      <c r="G351" s="9" t="str">
        <f t="shared" si="70"/>
        <v/>
      </c>
      <c r="H351" s="9" t="str">
        <f t="shared" si="71"/>
        <v/>
      </c>
      <c r="I351" s="9" t="str">
        <f t="shared" si="72"/>
        <v/>
      </c>
      <c r="J351" s="9" t="str">
        <f t="shared" si="73"/>
        <v/>
      </c>
      <c r="K351" s="11" t="e">
        <f t="shared" si="74"/>
        <v>#VALUE!</v>
      </c>
      <c r="L351" s="11" t="e">
        <f t="shared" si="75"/>
        <v>#VALUE!</v>
      </c>
      <c r="M351" s="11" t="e">
        <f t="shared" si="76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77"/>
        <v>#VALUE!</v>
      </c>
      <c r="S351" s="11" t="e">
        <f t="shared" si="78"/>
        <v>#VALUE!</v>
      </c>
      <c r="T351" s="11" t="e">
        <f t="shared" si="79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67"/>
        <v>#VALUE!</v>
      </c>
      <c r="E352" s="9" t="e">
        <f t="shared" si="68"/>
        <v>#VALUE!</v>
      </c>
      <c r="F352" s="9" t="e">
        <f t="shared" si="69"/>
        <v>#VALUE!</v>
      </c>
      <c r="G352" s="9" t="str">
        <f t="shared" si="70"/>
        <v/>
      </c>
      <c r="H352" s="9" t="str">
        <f t="shared" si="71"/>
        <v/>
      </c>
      <c r="I352" s="9" t="str">
        <f t="shared" si="72"/>
        <v/>
      </c>
      <c r="J352" s="9" t="str">
        <f t="shared" si="73"/>
        <v/>
      </c>
      <c r="K352" s="11" t="e">
        <f t="shared" si="74"/>
        <v>#VALUE!</v>
      </c>
      <c r="L352" s="11" t="e">
        <f t="shared" si="75"/>
        <v>#VALUE!</v>
      </c>
      <c r="M352" s="11" t="e">
        <f t="shared" si="76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77"/>
        <v>#VALUE!</v>
      </c>
      <c r="S352" s="11" t="e">
        <f t="shared" si="78"/>
        <v>#VALUE!</v>
      </c>
      <c r="T352" s="11" t="e">
        <f t="shared" si="79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67"/>
        <v>#VALUE!</v>
      </c>
      <c r="E353" s="9" t="e">
        <f t="shared" si="68"/>
        <v>#VALUE!</v>
      </c>
      <c r="F353" s="9" t="e">
        <f t="shared" si="69"/>
        <v>#VALUE!</v>
      </c>
      <c r="G353" s="9" t="str">
        <f t="shared" si="70"/>
        <v/>
      </c>
      <c r="H353" s="9" t="str">
        <f t="shared" si="71"/>
        <v/>
      </c>
      <c r="I353" s="9" t="str">
        <f t="shared" si="72"/>
        <v/>
      </c>
      <c r="J353" s="9" t="str">
        <f t="shared" si="73"/>
        <v/>
      </c>
      <c r="K353" s="11" t="e">
        <f t="shared" si="74"/>
        <v>#VALUE!</v>
      </c>
      <c r="L353" s="11" t="e">
        <f t="shared" si="75"/>
        <v>#VALUE!</v>
      </c>
      <c r="M353" s="11" t="e">
        <f t="shared" si="76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77"/>
        <v>#VALUE!</v>
      </c>
      <c r="S353" s="11" t="e">
        <f t="shared" si="78"/>
        <v>#VALUE!</v>
      </c>
      <c r="T353" s="11" t="e">
        <f t="shared" si="79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67"/>
        <v>#VALUE!</v>
      </c>
      <c r="E354" s="9" t="e">
        <f t="shared" si="68"/>
        <v>#VALUE!</v>
      </c>
      <c r="F354" s="9" t="e">
        <f t="shared" si="69"/>
        <v>#VALUE!</v>
      </c>
      <c r="G354" s="9" t="str">
        <f t="shared" si="70"/>
        <v/>
      </c>
      <c r="H354" s="9" t="str">
        <f t="shared" si="71"/>
        <v/>
      </c>
      <c r="I354" s="9" t="str">
        <f t="shared" si="72"/>
        <v/>
      </c>
      <c r="J354" s="9" t="str">
        <f t="shared" si="73"/>
        <v/>
      </c>
      <c r="K354" s="11" t="e">
        <f t="shared" si="74"/>
        <v>#VALUE!</v>
      </c>
      <c r="L354" s="11" t="e">
        <f t="shared" si="75"/>
        <v>#VALUE!</v>
      </c>
      <c r="M354" s="11" t="e">
        <f t="shared" si="76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77"/>
        <v>#VALUE!</v>
      </c>
      <c r="S354" s="11" t="e">
        <f t="shared" si="78"/>
        <v>#VALUE!</v>
      </c>
      <c r="T354" s="11" t="e">
        <f t="shared" si="79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67"/>
        <v>#VALUE!</v>
      </c>
      <c r="E355" s="9" t="e">
        <f t="shared" si="68"/>
        <v>#VALUE!</v>
      </c>
      <c r="F355" s="9" t="e">
        <f t="shared" si="69"/>
        <v>#VALUE!</v>
      </c>
      <c r="G355" s="9" t="str">
        <f t="shared" si="70"/>
        <v/>
      </c>
      <c r="H355" s="9" t="str">
        <f t="shared" si="71"/>
        <v/>
      </c>
      <c r="I355" s="9" t="str">
        <f t="shared" si="72"/>
        <v/>
      </c>
      <c r="J355" s="9" t="str">
        <f t="shared" si="73"/>
        <v/>
      </c>
      <c r="K355" s="11" t="e">
        <f t="shared" si="74"/>
        <v>#VALUE!</v>
      </c>
      <c r="L355" s="11" t="e">
        <f t="shared" si="75"/>
        <v>#VALUE!</v>
      </c>
      <c r="M355" s="11" t="e">
        <f t="shared" si="76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77"/>
        <v>#VALUE!</v>
      </c>
      <c r="S355" s="11" t="e">
        <f t="shared" si="78"/>
        <v>#VALUE!</v>
      </c>
      <c r="T355" s="11" t="e">
        <f t="shared" si="79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67"/>
        <v>#VALUE!</v>
      </c>
      <c r="E356" s="9" t="e">
        <f t="shared" si="68"/>
        <v>#VALUE!</v>
      </c>
      <c r="F356" s="9" t="e">
        <f t="shared" si="69"/>
        <v>#VALUE!</v>
      </c>
      <c r="G356" s="9" t="str">
        <f t="shared" si="70"/>
        <v/>
      </c>
      <c r="H356" s="9" t="str">
        <f t="shared" si="71"/>
        <v/>
      </c>
      <c r="I356" s="9" t="str">
        <f t="shared" si="72"/>
        <v/>
      </c>
      <c r="J356" s="9" t="str">
        <f t="shared" si="73"/>
        <v/>
      </c>
      <c r="K356" s="11" t="e">
        <f t="shared" si="74"/>
        <v>#VALUE!</v>
      </c>
      <c r="L356" s="11" t="e">
        <f t="shared" si="75"/>
        <v>#VALUE!</v>
      </c>
      <c r="M356" s="11" t="e">
        <f t="shared" si="76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77"/>
        <v>#VALUE!</v>
      </c>
      <c r="S356" s="11" t="e">
        <f t="shared" si="78"/>
        <v>#VALUE!</v>
      </c>
      <c r="T356" s="11" t="e">
        <f t="shared" si="79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67"/>
        <v>#VALUE!</v>
      </c>
      <c r="E357" s="9" t="e">
        <f t="shared" si="68"/>
        <v>#VALUE!</v>
      </c>
      <c r="F357" s="9" t="e">
        <f t="shared" si="69"/>
        <v>#VALUE!</v>
      </c>
      <c r="G357" s="9" t="str">
        <f t="shared" si="70"/>
        <v/>
      </c>
      <c r="H357" s="9" t="str">
        <f t="shared" si="71"/>
        <v/>
      </c>
      <c r="I357" s="9" t="str">
        <f t="shared" si="72"/>
        <v/>
      </c>
      <c r="J357" s="9" t="str">
        <f t="shared" si="73"/>
        <v/>
      </c>
      <c r="K357" s="11" t="e">
        <f t="shared" si="74"/>
        <v>#VALUE!</v>
      </c>
      <c r="L357" s="11" t="e">
        <f t="shared" si="75"/>
        <v>#VALUE!</v>
      </c>
      <c r="M357" s="11" t="e">
        <f t="shared" si="76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77"/>
        <v>#VALUE!</v>
      </c>
      <c r="S357" s="11" t="e">
        <f t="shared" si="78"/>
        <v>#VALUE!</v>
      </c>
      <c r="T357" s="11" t="e">
        <f t="shared" si="79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67"/>
        <v>#VALUE!</v>
      </c>
      <c r="E358" s="9" t="e">
        <f t="shared" si="68"/>
        <v>#VALUE!</v>
      </c>
      <c r="F358" s="9" t="e">
        <f t="shared" si="69"/>
        <v>#VALUE!</v>
      </c>
      <c r="G358" s="9" t="str">
        <f t="shared" si="70"/>
        <v/>
      </c>
      <c r="H358" s="9" t="str">
        <f t="shared" si="71"/>
        <v/>
      </c>
      <c r="I358" s="9" t="str">
        <f t="shared" si="72"/>
        <v/>
      </c>
      <c r="J358" s="9" t="str">
        <f t="shared" si="73"/>
        <v/>
      </c>
      <c r="K358" s="11" t="e">
        <f t="shared" si="74"/>
        <v>#VALUE!</v>
      </c>
      <c r="L358" s="11" t="e">
        <f t="shared" si="75"/>
        <v>#VALUE!</v>
      </c>
      <c r="M358" s="11" t="e">
        <f t="shared" si="76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77"/>
        <v>#VALUE!</v>
      </c>
      <c r="S358" s="11" t="e">
        <f t="shared" si="78"/>
        <v>#VALUE!</v>
      </c>
      <c r="T358" s="11" t="e">
        <f t="shared" si="79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67"/>
        <v>#VALUE!</v>
      </c>
      <c r="E359" s="9" t="e">
        <f t="shared" si="68"/>
        <v>#VALUE!</v>
      </c>
      <c r="F359" s="9" t="e">
        <f t="shared" si="69"/>
        <v>#VALUE!</v>
      </c>
      <c r="G359" s="9" t="str">
        <f t="shared" si="70"/>
        <v/>
      </c>
      <c r="H359" s="9" t="str">
        <f t="shared" si="71"/>
        <v/>
      </c>
      <c r="I359" s="9" t="str">
        <f t="shared" si="72"/>
        <v/>
      </c>
      <c r="J359" s="9" t="str">
        <f t="shared" si="73"/>
        <v/>
      </c>
      <c r="K359" s="11" t="e">
        <f t="shared" si="74"/>
        <v>#VALUE!</v>
      </c>
      <c r="L359" s="11" t="e">
        <f t="shared" si="75"/>
        <v>#VALUE!</v>
      </c>
      <c r="M359" s="11" t="e">
        <f t="shared" si="76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77"/>
        <v>#VALUE!</v>
      </c>
      <c r="S359" s="11" t="e">
        <f t="shared" si="78"/>
        <v>#VALUE!</v>
      </c>
      <c r="T359" s="11" t="e">
        <f t="shared" si="79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67"/>
        <v>#VALUE!</v>
      </c>
      <c r="E360" s="9" t="e">
        <f t="shared" si="68"/>
        <v>#VALUE!</v>
      </c>
      <c r="F360" s="9" t="e">
        <f t="shared" si="69"/>
        <v>#VALUE!</v>
      </c>
      <c r="G360" s="9" t="str">
        <f t="shared" si="70"/>
        <v/>
      </c>
      <c r="H360" s="9" t="str">
        <f t="shared" si="71"/>
        <v/>
      </c>
      <c r="I360" s="9" t="str">
        <f t="shared" si="72"/>
        <v/>
      </c>
      <c r="J360" s="9" t="str">
        <f t="shared" si="73"/>
        <v/>
      </c>
      <c r="K360" s="11" t="e">
        <f t="shared" si="74"/>
        <v>#VALUE!</v>
      </c>
      <c r="L360" s="11" t="e">
        <f t="shared" si="75"/>
        <v>#VALUE!</v>
      </c>
      <c r="M360" s="11" t="e">
        <f t="shared" si="76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77"/>
        <v>#VALUE!</v>
      </c>
      <c r="S360" s="11" t="e">
        <f t="shared" si="78"/>
        <v>#VALUE!</v>
      </c>
      <c r="T360" s="11" t="e">
        <f t="shared" si="79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67"/>
        <v>#VALUE!</v>
      </c>
      <c r="E361" s="9" t="e">
        <f t="shared" si="68"/>
        <v>#VALUE!</v>
      </c>
      <c r="F361" s="9" t="e">
        <f t="shared" si="69"/>
        <v>#VALUE!</v>
      </c>
      <c r="G361" s="9" t="str">
        <f t="shared" si="70"/>
        <v/>
      </c>
      <c r="H361" s="9" t="str">
        <f t="shared" si="71"/>
        <v/>
      </c>
      <c r="I361" s="9" t="str">
        <f t="shared" si="72"/>
        <v/>
      </c>
      <c r="J361" s="9" t="str">
        <f t="shared" si="73"/>
        <v/>
      </c>
      <c r="K361" s="11" t="e">
        <f t="shared" si="74"/>
        <v>#VALUE!</v>
      </c>
      <c r="L361" s="11" t="e">
        <f t="shared" si="75"/>
        <v>#VALUE!</v>
      </c>
      <c r="M361" s="11" t="e">
        <f t="shared" si="76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77"/>
        <v>#VALUE!</v>
      </c>
      <c r="S361" s="11" t="e">
        <f t="shared" si="78"/>
        <v>#VALUE!</v>
      </c>
      <c r="T361" s="11" t="e">
        <f t="shared" si="79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67"/>
        <v>#VALUE!</v>
      </c>
      <c r="E362" s="9" t="e">
        <f t="shared" si="68"/>
        <v>#VALUE!</v>
      </c>
      <c r="F362" s="9" t="e">
        <f t="shared" si="69"/>
        <v>#VALUE!</v>
      </c>
      <c r="G362" s="9" t="str">
        <f t="shared" si="70"/>
        <v/>
      </c>
      <c r="H362" s="9" t="str">
        <f t="shared" si="71"/>
        <v/>
      </c>
      <c r="I362" s="9" t="str">
        <f t="shared" si="72"/>
        <v/>
      </c>
      <c r="J362" s="9" t="str">
        <f t="shared" si="73"/>
        <v/>
      </c>
      <c r="K362" s="11" t="e">
        <f t="shared" si="74"/>
        <v>#VALUE!</v>
      </c>
      <c r="L362" s="11" t="e">
        <f t="shared" si="75"/>
        <v>#VALUE!</v>
      </c>
      <c r="M362" s="11" t="e">
        <f t="shared" si="76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77"/>
        <v>#VALUE!</v>
      </c>
      <c r="S362" s="11" t="e">
        <f t="shared" si="78"/>
        <v>#VALUE!</v>
      </c>
      <c r="T362" s="11" t="e">
        <f t="shared" si="79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67"/>
        <v>#VALUE!</v>
      </c>
      <c r="E363" s="9" t="e">
        <f t="shared" si="68"/>
        <v>#VALUE!</v>
      </c>
      <c r="F363" s="9" t="e">
        <f t="shared" si="69"/>
        <v>#VALUE!</v>
      </c>
      <c r="G363" s="9" t="str">
        <f t="shared" si="70"/>
        <v/>
      </c>
      <c r="H363" s="9" t="str">
        <f t="shared" si="71"/>
        <v/>
      </c>
      <c r="I363" s="9" t="str">
        <f t="shared" si="72"/>
        <v/>
      </c>
      <c r="J363" s="9" t="str">
        <f t="shared" si="73"/>
        <v/>
      </c>
      <c r="K363" s="11" t="e">
        <f t="shared" si="74"/>
        <v>#VALUE!</v>
      </c>
      <c r="L363" s="11" t="e">
        <f t="shared" si="75"/>
        <v>#VALUE!</v>
      </c>
      <c r="M363" s="11" t="e">
        <f t="shared" si="76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77"/>
        <v>#VALUE!</v>
      </c>
      <c r="S363" s="11" t="e">
        <f t="shared" si="78"/>
        <v>#VALUE!</v>
      </c>
      <c r="T363" s="11" t="e">
        <f t="shared" si="79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67"/>
        <v>#VALUE!</v>
      </c>
      <c r="E364" s="9" t="e">
        <f t="shared" si="68"/>
        <v>#VALUE!</v>
      </c>
      <c r="F364" s="9" t="e">
        <f t="shared" si="69"/>
        <v>#VALUE!</v>
      </c>
      <c r="G364" s="9" t="str">
        <f t="shared" si="70"/>
        <v/>
      </c>
      <c r="H364" s="9" t="str">
        <f t="shared" si="71"/>
        <v/>
      </c>
      <c r="I364" s="9" t="str">
        <f t="shared" si="72"/>
        <v/>
      </c>
      <c r="J364" s="9" t="str">
        <f t="shared" si="73"/>
        <v/>
      </c>
      <c r="K364" s="11" t="e">
        <f t="shared" si="74"/>
        <v>#VALUE!</v>
      </c>
      <c r="L364" s="11" t="e">
        <f t="shared" si="75"/>
        <v>#VALUE!</v>
      </c>
      <c r="M364" s="11" t="e">
        <f t="shared" si="76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77"/>
        <v>#VALUE!</v>
      </c>
      <c r="S364" s="11" t="e">
        <f t="shared" si="78"/>
        <v>#VALUE!</v>
      </c>
      <c r="T364" s="11" t="e">
        <f t="shared" si="79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67"/>
        <v>#VALUE!</v>
      </c>
      <c r="E365" s="9" t="e">
        <f t="shared" si="68"/>
        <v>#VALUE!</v>
      </c>
      <c r="F365" s="9" t="e">
        <f t="shared" si="69"/>
        <v>#VALUE!</v>
      </c>
      <c r="G365" s="9" t="str">
        <f t="shared" si="70"/>
        <v/>
      </c>
      <c r="H365" s="9" t="str">
        <f t="shared" si="71"/>
        <v/>
      </c>
      <c r="I365" s="9" t="str">
        <f t="shared" si="72"/>
        <v/>
      </c>
      <c r="J365" s="9" t="str">
        <f t="shared" si="73"/>
        <v/>
      </c>
      <c r="K365" s="11" t="e">
        <f t="shared" si="74"/>
        <v>#VALUE!</v>
      </c>
      <c r="L365" s="11" t="e">
        <f t="shared" si="75"/>
        <v>#VALUE!</v>
      </c>
      <c r="M365" s="11" t="e">
        <f t="shared" si="76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77"/>
        <v>#VALUE!</v>
      </c>
      <c r="S365" s="11" t="e">
        <f t="shared" si="78"/>
        <v>#VALUE!</v>
      </c>
      <c r="T365" s="11" t="e">
        <f t="shared" si="79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67"/>
        <v>#VALUE!</v>
      </c>
      <c r="E366" s="9" t="e">
        <f t="shared" si="68"/>
        <v>#VALUE!</v>
      </c>
      <c r="F366" s="9" t="e">
        <f t="shared" si="69"/>
        <v>#VALUE!</v>
      </c>
      <c r="G366" s="9" t="str">
        <f t="shared" si="70"/>
        <v/>
      </c>
      <c r="H366" s="9" t="str">
        <f t="shared" si="71"/>
        <v/>
      </c>
      <c r="I366" s="9" t="str">
        <f t="shared" si="72"/>
        <v/>
      </c>
      <c r="J366" s="9" t="str">
        <f t="shared" si="73"/>
        <v/>
      </c>
      <c r="K366" s="11" t="e">
        <f t="shared" si="74"/>
        <v>#VALUE!</v>
      </c>
      <c r="L366" s="11" t="e">
        <f t="shared" si="75"/>
        <v>#VALUE!</v>
      </c>
      <c r="M366" s="11" t="e">
        <f t="shared" si="76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77"/>
        <v>#VALUE!</v>
      </c>
      <c r="S366" s="11" t="e">
        <f t="shared" si="78"/>
        <v>#VALUE!</v>
      </c>
      <c r="T366" s="11" t="e">
        <f t="shared" si="79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67"/>
        <v>#VALUE!</v>
      </c>
      <c r="E367" s="9" t="e">
        <f t="shared" si="68"/>
        <v>#VALUE!</v>
      </c>
      <c r="F367" s="9" t="e">
        <f t="shared" si="69"/>
        <v>#VALUE!</v>
      </c>
      <c r="G367" s="9" t="str">
        <f t="shared" si="70"/>
        <v/>
      </c>
      <c r="H367" s="9" t="str">
        <f t="shared" si="71"/>
        <v/>
      </c>
      <c r="I367" s="9" t="str">
        <f t="shared" si="72"/>
        <v/>
      </c>
      <c r="J367" s="9" t="str">
        <f t="shared" si="73"/>
        <v/>
      </c>
      <c r="K367" s="11" t="e">
        <f t="shared" si="74"/>
        <v>#VALUE!</v>
      </c>
      <c r="L367" s="11" t="e">
        <f t="shared" si="75"/>
        <v>#VALUE!</v>
      </c>
      <c r="M367" s="11" t="e">
        <f t="shared" si="76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77"/>
        <v>#VALUE!</v>
      </c>
      <c r="S367" s="11" t="e">
        <f t="shared" si="78"/>
        <v>#VALUE!</v>
      </c>
      <c r="T367" s="11" t="e">
        <f t="shared" si="79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67"/>
        <v>#VALUE!</v>
      </c>
      <c r="E368" s="9" t="e">
        <f t="shared" si="68"/>
        <v>#VALUE!</v>
      </c>
      <c r="F368" s="9" t="e">
        <f t="shared" si="69"/>
        <v>#VALUE!</v>
      </c>
      <c r="G368" s="9" t="str">
        <f t="shared" si="70"/>
        <v/>
      </c>
      <c r="H368" s="9" t="str">
        <f t="shared" si="71"/>
        <v/>
      </c>
      <c r="I368" s="9" t="str">
        <f t="shared" si="72"/>
        <v/>
      </c>
      <c r="J368" s="9" t="str">
        <f t="shared" si="73"/>
        <v/>
      </c>
      <c r="K368" s="11" t="e">
        <f t="shared" si="74"/>
        <v>#VALUE!</v>
      </c>
      <c r="L368" s="11" t="e">
        <f t="shared" si="75"/>
        <v>#VALUE!</v>
      </c>
      <c r="M368" s="11" t="e">
        <f t="shared" si="76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77"/>
        <v>#VALUE!</v>
      </c>
      <c r="S368" s="11" t="e">
        <f t="shared" si="78"/>
        <v>#VALUE!</v>
      </c>
      <c r="T368" s="11" t="e">
        <f t="shared" si="79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67"/>
        <v>#VALUE!</v>
      </c>
      <c r="E369" s="9" t="e">
        <f t="shared" si="68"/>
        <v>#VALUE!</v>
      </c>
      <c r="F369" s="9" t="e">
        <f t="shared" si="69"/>
        <v>#VALUE!</v>
      </c>
      <c r="G369" s="9" t="str">
        <f t="shared" si="70"/>
        <v/>
      </c>
      <c r="H369" s="9" t="str">
        <f t="shared" si="71"/>
        <v/>
      </c>
      <c r="I369" s="9" t="str">
        <f t="shared" si="72"/>
        <v/>
      </c>
      <c r="J369" s="9" t="str">
        <f t="shared" si="73"/>
        <v/>
      </c>
      <c r="K369" s="11" t="e">
        <f t="shared" si="74"/>
        <v>#VALUE!</v>
      </c>
      <c r="L369" s="11" t="e">
        <f t="shared" si="75"/>
        <v>#VALUE!</v>
      </c>
      <c r="M369" s="11" t="e">
        <f t="shared" si="76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77"/>
        <v>#VALUE!</v>
      </c>
      <c r="S369" s="11" t="e">
        <f t="shared" si="78"/>
        <v>#VALUE!</v>
      </c>
      <c r="T369" s="11" t="e">
        <f t="shared" si="79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67"/>
        <v>#VALUE!</v>
      </c>
      <c r="E370" s="9" t="e">
        <f t="shared" si="68"/>
        <v>#VALUE!</v>
      </c>
      <c r="F370" s="9" t="e">
        <f t="shared" si="69"/>
        <v>#VALUE!</v>
      </c>
      <c r="G370" s="9" t="str">
        <f t="shared" si="70"/>
        <v/>
      </c>
      <c r="H370" s="9" t="str">
        <f t="shared" si="71"/>
        <v/>
      </c>
      <c r="I370" s="9" t="str">
        <f t="shared" si="72"/>
        <v/>
      </c>
      <c r="J370" s="9" t="str">
        <f t="shared" si="73"/>
        <v/>
      </c>
      <c r="K370" s="11" t="e">
        <f t="shared" si="74"/>
        <v>#VALUE!</v>
      </c>
      <c r="L370" s="11" t="e">
        <f t="shared" si="75"/>
        <v>#VALUE!</v>
      </c>
      <c r="M370" s="11" t="e">
        <f t="shared" si="76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77"/>
        <v>#VALUE!</v>
      </c>
      <c r="S370" s="11" t="e">
        <f t="shared" si="78"/>
        <v>#VALUE!</v>
      </c>
      <c r="T370" s="11" t="e">
        <f t="shared" si="79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67"/>
        <v>#VALUE!</v>
      </c>
      <c r="E371" s="9" t="e">
        <f t="shared" si="68"/>
        <v>#VALUE!</v>
      </c>
      <c r="F371" s="9" t="e">
        <f t="shared" si="69"/>
        <v>#VALUE!</v>
      </c>
      <c r="G371" s="9" t="str">
        <f t="shared" si="70"/>
        <v/>
      </c>
      <c r="H371" s="9" t="str">
        <f t="shared" si="71"/>
        <v/>
      </c>
      <c r="I371" s="9" t="str">
        <f t="shared" si="72"/>
        <v/>
      </c>
      <c r="J371" s="9" t="str">
        <f t="shared" si="73"/>
        <v/>
      </c>
      <c r="K371" s="11" t="e">
        <f t="shared" si="74"/>
        <v>#VALUE!</v>
      </c>
      <c r="L371" s="11" t="e">
        <f t="shared" si="75"/>
        <v>#VALUE!</v>
      </c>
      <c r="M371" s="11" t="e">
        <f t="shared" si="76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77"/>
        <v>#VALUE!</v>
      </c>
      <c r="S371" s="11" t="e">
        <f t="shared" si="78"/>
        <v>#VALUE!</v>
      </c>
      <c r="T371" s="11" t="e">
        <f t="shared" si="79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67"/>
        <v>#VALUE!</v>
      </c>
      <c r="E372" s="9" t="e">
        <f t="shared" si="68"/>
        <v>#VALUE!</v>
      </c>
      <c r="F372" s="9" t="e">
        <f t="shared" si="69"/>
        <v>#VALUE!</v>
      </c>
      <c r="G372" s="9" t="str">
        <f t="shared" si="70"/>
        <v/>
      </c>
      <c r="H372" s="9" t="str">
        <f t="shared" si="71"/>
        <v/>
      </c>
      <c r="I372" s="9" t="str">
        <f t="shared" si="72"/>
        <v/>
      </c>
      <c r="J372" s="9" t="str">
        <f t="shared" si="73"/>
        <v/>
      </c>
      <c r="K372" s="11" t="e">
        <f t="shared" si="74"/>
        <v>#VALUE!</v>
      </c>
      <c r="L372" s="11" t="e">
        <f t="shared" si="75"/>
        <v>#VALUE!</v>
      </c>
      <c r="M372" s="11" t="e">
        <f t="shared" si="76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77"/>
        <v>#VALUE!</v>
      </c>
      <c r="S372" s="11" t="e">
        <f t="shared" si="78"/>
        <v>#VALUE!</v>
      </c>
      <c r="T372" s="11" t="e">
        <f t="shared" si="79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67"/>
        <v>#VALUE!</v>
      </c>
      <c r="E373" s="9" t="e">
        <f t="shared" si="68"/>
        <v>#VALUE!</v>
      </c>
      <c r="F373" s="9" t="e">
        <f t="shared" si="69"/>
        <v>#VALUE!</v>
      </c>
      <c r="G373" s="9" t="str">
        <f t="shared" si="70"/>
        <v/>
      </c>
      <c r="H373" s="9" t="str">
        <f t="shared" si="71"/>
        <v/>
      </c>
      <c r="I373" s="9" t="str">
        <f t="shared" si="72"/>
        <v/>
      </c>
      <c r="J373" s="9" t="str">
        <f t="shared" si="73"/>
        <v/>
      </c>
      <c r="K373" s="11" t="e">
        <f t="shared" si="74"/>
        <v>#VALUE!</v>
      </c>
      <c r="L373" s="11" t="e">
        <f t="shared" si="75"/>
        <v>#VALUE!</v>
      </c>
      <c r="M373" s="11" t="e">
        <f t="shared" si="76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77"/>
        <v>#VALUE!</v>
      </c>
      <c r="S373" s="11" t="e">
        <f t="shared" si="78"/>
        <v>#VALUE!</v>
      </c>
      <c r="T373" s="11" t="e">
        <f t="shared" si="79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67"/>
        <v>#VALUE!</v>
      </c>
      <c r="E374" s="9" t="e">
        <f t="shared" si="68"/>
        <v>#VALUE!</v>
      </c>
      <c r="F374" s="9" t="e">
        <f t="shared" si="69"/>
        <v>#VALUE!</v>
      </c>
      <c r="G374" s="9" t="str">
        <f t="shared" si="70"/>
        <v/>
      </c>
      <c r="H374" s="9" t="str">
        <f t="shared" si="71"/>
        <v/>
      </c>
      <c r="I374" s="9" t="str">
        <f t="shared" si="72"/>
        <v/>
      </c>
      <c r="J374" s="9" t="str">
        <f t="shared" si="73"/>
        <v/>
      </c>
      <c r="K374" s="11" t="e">
        <f t="shared" si="74"/>
        <v>#VALUE!</v>
      </c>
      <c r="L374" s="11" t="e">
        <f t="shared" si="75"/>
        <v>#VALUE!</v>
      </c>
      <c r="M374" s="11" t="e">
        <f t="shared" si="76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77"/>
        <v>#VALUE!</v>
      </c>
      <c r="S374" s="11" t="e">
        <f t="shared" si="78"/>
        <v>#VALUE!</v>
      </c>
      <c r="T374" s="11" t="e">
        <f t="shared" si="79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67"/>
        <v>#VALUE!</v>
      </c>
      <c r="E375" s="9" t="e">
        <f t="shared" si="68"/>
        <v>#VALUE!</v>
      </c>
      <c r="F375" s="9" t="e">
        <f t="shared" si="69"/>
        <v>#VALUE!</v>
      </c>
      <c r="G375" s="9" t="str">
        <f t="shared" si="70"/>
        <v/>
      </c>
      <c r="H375" s="9" t="str">
        <f t="shared" si="71"/>
        <v/>
      </c>
      <c r="I375" s="9" t="str">
        <f t="shared" si="72"/>
        <v/>
      </c>
      <c r="J375" s="9" t="str">
        <f t="shared" si="73"/>
        <v/>
      </c>
      <c r="K375" s="11" t="e">
        <f t="shared" si="74"/>
        <v>#VALUE!</v>
      </c>
      <c r="L375" s="11" t="e">
        <f t="shared" si="75"/>
        <v>#VALUE!</v>
      </c>
      <c r="M375" s="11" t="e">
        <f t="shared" si="76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77"/>
        <v>#VALUE!</v>
      </c>
      <c r="S375" s="11" t="e">
        <f t="shared" si="78"/>
        <v>#VALUE!</v>
      </c>
      <c r="T375" s="11" t="e">
        <f t="shared" si="79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67"/>
        <v>#VALUE!</v>
      </c>
      <c r="E376" s="9" t="e">
        <f t="shared" si="68"/>
        <v>#VALUE!</v>
      </c>
      <c r="F376" s="9" t="e">
        <f t="shared" si="69"/>
        <v>#VALUE!</v>
      </c>
      <c r="G376" s="9" t="str">
        <f t="shared" si="70"/>
        <v/>
      </c>
      <c r="H376" s="9" t="str">
        <f t="shared" si="71"/>
        <v/>
      </c>
      <c r="I376" s="9" t="str">
        <f t="shared" si="72"/>
        <v/>
      </c>
      <c r="J376" s="9" t="str">
        <f t="shared" si="73"/>
        <v/>
      </c>
      <c r="K376" s="11" t="e">
        <f t="shared" si="74"/>
        <v>#VALUE!</v>
      </c>
      <c r="L376" s="11" t="e">
        <f t="shared" si="75"/>
        <v>#VALUE!</v>
      </c>
      <c r="M376" s="11" t="e">
        <f t="shared" si="76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77"/>
        <v>#VALUE!</v>
      </c>
      <c r="S376" s="11" t="e">
        <f t="shared" si="78"/>
        <v>#VALUE!</v>
      </c>
      <c r="T376" s="11" t="e">
        <f t="shared" si="79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67"/>
        <v>#VALUE!</v>
      </c>
      <c r="E377" s="9" t="e">
        <f t="shared" si="68"/>
        <v>#VALUE!</v>
      </c>
      <c r="F377" s="9" t="e">
        <f t="shared" si="69"/>
        <v>#VALUE!</v>
      </c>
      <c r="G377" s="9" t="str">
        <f t="shared" si="70"/>
        <v/>
      </c>
      <c r="H377" s="9" t="str">
        <f t="shared" si="71"/>
        <v/>
      </c>
      <c r="I377" s="9" t="str">
        <f t="shared" si="72"/>
        <v/>
      </c>
      <c r="J377" s="9" t="str">
        <f t="shared" si="73"/>
        <v/>
      </c>
      <c r="K377" s="11" t="e">
        <f t="shared" si="74"/>
        <v>#VALUE!</v>
      </c>
      <c r="L377" s="11" t="e">
        <f t="shared" si="75"/>
        <v>#VALUE!</v>
      </c>
      <c r="M377" s="11" t="e">
        <f t="shared" si="76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77"/>
        <v>#VALUE!</v>
      </c>
      <c r="S377" s="11" t="e">
        <f t="shared" si="78"/>
        <v>#VALUE!</v>
      </c>
      <c r="T377" s="11" t="e">
        <f t="shared" si="79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67"/>
        <v>#VALUE!</v>
      </c>
      <c r="E378" s="9" t="e">
        <f t="shared" si="68"/>
        <v>#VALUE!</v>
      </c>
      <c r="F378" s="9" t="e">
        <f t="shared" si="69"/>
        <v>#VALUE!</v>
      </c>
      <c r="G378" s="9" t="str">
        <f t="shared" si="70"/>
        <v/>
      </c>
      <c r="H378" s="9" t="str">
        <f t="shared" si="71"/>
        <v/>
      </c>
      <c r="I378" s="9" t="str">
        <f t="shared" si="72"/>
        <v/>
      </c>
      <c r="J378" s="9" t="str">
        <f t="shared" si="73"/>
        <v/>
      </c>
      <c r="K378" s="11" t="e">
        <f t="shared" si="74"/>
        <v>#VALUE!</v>
      </c>
      <c r="L378" s="11" t="e">
        <f t="shared" si="75"/>
        <v>#VALUE!</v>
      </c>
      <c r="M378" s="11" t="e">
        <f t="shared" si="76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77"/>
        <v>#VALUE!</v>
      </c>
      <c r="S378" s="11" t="e">
        <f t="shared" si="78"/>
        <v>#VALUE!</v>
      </c>
      <c r="T378" s="11" t="e">
        <f t="shared" si="79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67"/>
        <v>#VALUE!</v>
      </c>
      <c r="E379" s="9" t="e">
        <f t="shared" si="68"/>
        <v>#VALUE!</v>
      </c>
      <c r="F379" s="9" t="e">
        <f t="shared" si="69"/>
        <v>#VALUE!</v>
      </c>
      <c r="G379" s="9" t="str">
        <f t="shared" si="70"/>
        <v/>
      </c>
      <c r="H379" s="9" t="str">
        <f t="shared" si="71"/>
        <v/>
      </c>
      <c r="I379" s="9" t="str">
        <f t="shared" si="72"/>
        <v/>
      </c>
      <c r="J379" s="9" t="str">
        <f t="shared" si="73"/>
        <v/>
      </c>
      <c r="K379" s="11" t="e">
        <f t="shared" si="74"/>
        <v>#VALUE!</v>
      </c>
      <c r="L379" s="11" t="e">
        <f t="shared" si="75"/>
        <v>#VALUE!</v>
      </c>
      <c r="M379" s="11" t="e">
        <f t="shared" si="76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77"/>
        <v>#VALUE!</v>
      </c>
      <c r="S379" s="11" t="e">
        <f t="shared" si="78"/>
        <v>#VALUE!</v>
      </c>
      <c r="T379" s="11" t="e">
        <f t="shared" si="79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67"/>
        <v>#VALUE!</v>
      </c>
      <c r="E380" s="9" t="e">
        <f t="shared" si="68"/>
        <v>#VALUE!</v>
      </c>
      <c r="F380" s="9" t="e">
        <f t="shared" si="69"/>
        <v>#VALUE!</v>
      </c>
      <c r="G380" s="9" t="str">
        <f t="shared" si="70"/>
        <v/>
      </c>
      <c r="H380" s="9" t="str">
        <f t="shared" si="71"/>
        <v/>
      </c>
      <c r="I380" s="9" t="str">
        <f t="shared" si="72"/>
        <v/>
      </c>
      <c r="J380" s="9" t="str">
        <f t="shared" si="73"/>
        <v/>
      </c>
      <c r="K380" s="11" t="e">
        <f t="shared" si="74"/>
        <v>#VALUE!</v>
      </c>
      <c r="L380" s="11" t="e">
        <f t="shared" si="75"/>
        <v>#VALUE!</v>
      </c>
      <c r="M380" s="11" t="e">
        <f t="shared" si="76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77"/>
        <v>#VALUE!</v>
      </c>
      <c r="S380" s="11" t="e">
        <f t="shared" si="78"/>
        <v>#VALUE!</v>
      </c>
      <c r="T380" s="11" t="e">
        <f t="shared" si="79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67"/>
        <v>#VALUE!</v>
      </c>
      <c r="E381" s="9" t="e">
        <f t="shared" si="68"/>
        <v>#VALUE!</v>
      </c>
      <c r="F381" s="9" t="e">
        <f t="shared" si="69"/>
        <v>#VALUE!</v>
      </c>
      <c r="G381" s="9" t="str">
        <f t="shared" si="70"/>
        <v/>
      </c>
      <c r="H381" s="9" t="str">
        <f t="shared" si="71"/>
        <v/>
      </c>
      <c r="I381" s="9" t="str">
        <f t="shared" si="72"/>
        <v/>
      </c>
      <c r="J381" s="9" t="str">
        <f t="shared" si="73"/>
        <v/>
      </c>
      <c r="K381" s="11" t="e">
        <f t="shared" si="74"/>
        <v>#VALUE!</v>
      </c>
      <c r="L381" s="11" t="e">
        <f t="shared" si="75"/>
        <v>#VALUE!</v>
      </c>
      <c r="M381" s="11" t="e">
        <f t="shared" si="76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77"/>
        <v>#VALUE!</v>
      </c>
      <c r="S381" s="11" t="e">
        <f t="shared" si="78"/>
        <v>#VALUE!</v>
      </c>
      <c r="T381" s="11" t="e">
        <f t="shared" si="79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67"/>
        <v>#VALUE!</v>
      </c>
      <c r="E382" s="9" t="e">
        <f t="shared" si="68"/>
        <v>#VALUE!</v>
      </c>
      <c r="F382" s="9" t="e">
        <f t="shared" si="69"/>
        <v>#VALUE!</v>
      </c>
      <c r="G382" s="9" t="str">
        <f t="shared" si="70"/>
        <v/>
      </c>
      <c r="H382" s="9" t="str">
        <f t="shared" si="71"/>
        <v/>
      </c>
      <c r="I382" s="9" t="str">
        <f t="shared" si="72"/>
        <v/>
      </c>
      <c r="J382" s="9" t="str">
        <f t="shared" si="73"/>
        <v/>
      </c>
      <c r="K382" s="11" t="e">
        <f t="shared" si="74"/>
        <v>#VALUE!</v>
      </c>
      <c r="L382" s="11" t="e">
        <f t="shared" si="75"/>
        <v>#VALUE!</v>
      </c>
      <c r="M382" s="11" t="e">
        <f t="shared" si="76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77"/>
        <v>#VALUE!</v>
      </c>
      <c r="S382" s="11" t="e">
        <f t="shared" si="78"/>
        <v>#VALUE!</v>
      </c>
      <c r="T382" s="11" t="e">
        <f t="shared" si="79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67"/>
        <v>#VALUE!</v>
      </c>
      <c r="E383" s="9" t="e">
        <f t="shared" si="68"/>
        <v>#VALUE!</v>
      </c>
      <c r="F383" s="9" t="e">
        <f t="shared" si="69"/>
        <v>#VALUE!</v>
      </c>
      <c r="G383" s="9" t="str">
        <f t="shared" si="70"/>
        <v/>
      </c>
      <c r="H383" s="9" t="str">
        <f t="shared" si="71"/>
        <v/>
      </c>
      <c r="I383" s="9" t="str">
        <f t="shared" si="72"/>
        <v/>
      </c>
      <c r="J383" s="9" t="str">
        <f t="shared" si="73"/>
        <v/>
      </c>
      <c r="K383" s="11" t="e">
        <f t="shared" si="74"/>
        <v>#VALUE!</v>
      </c>
      <c r="L383" s="11" t="e">
        <f t="shared" si="75"/>
        <v>#VALUE!</v>
      </c>
      <c r="M383" s="11" t="e">
        <f t="shared" si="76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77"/>
        <v>#VALUE!</v>
      </c>
      <c r="S383" s="11" t="e">
        <f t="shared" si="78"/>
        <v>#VALUE!</v>
      </c>
      <c r="T383" s="11" t="e">
        <f t="shared" si="79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67"/>
        <v>#VALUE!</v>
      </c>
      <c r="E384" s="9" t="e">
        <f t="shared" si="68"/>
        <v>#VALUE!</v>
      </c>
      <c r="F384" s="9" t="e">
        <f t="shared" si="69"/>
        <v>#VALUE!</v>
      </c>
      <c r="G384" s="9" t="str">
        <f t="shared" si="70"/>
        <v/>
      </c>
      <c r="H384" s="9" t="str">
        <f t="shared" si="71"/>
        <v/>
      </c>
      <c r="I384" s="9" t="str">
        <f t="shared" si="72"/>
        <v/>
      </c>
      <c r="J384" s="9" t="str">
        <f t="shared" si="73"/>
        <v/>
      </c>
      <c r="K384" s="11" t="e">
        <f t="shared" si="74"/>
        <v>#VALUE!</v>
      </c>
      <c r="L384" s="11" t="e">
        <f t="shared" si="75"/>
        <v>#VALUE!</v>
      </c>
      <c r="M384" s="11" t="e">
        <f t="shared" si="76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77"/>
        <v>#VALUE!</v>
      </c>
      <c r="S384" s="11" t="e">
        <f t="shared" si="78"/>
        <v>#VALUE!</v>
      </c>
      <c r="T384" s="11" t="e">
        <f t="shared" si="79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67"/>
        <v>#VALUE!</v>
      </c>
      <c r="E385" s="9" t="e">
        <f t="shared" si="68"/>
        <v>#VALUE!</v>
      </c>
      <c r="F385" s="9" t="e">
        <f t="shared" si="69"/>
        <v>#VALUE!</v>
      </c>
      <c r="G385" s="9" t="str">
        <f t="shared" si="70"/>
        <v/>
      </c>
      <c r="H385" s="9" t="str">
        <f t="shared" si="71"/>
        <v/>
      </c>
      <c r="I385" s="9" t="str">
        <f t="shared" si="72"/>
        <v/>
      </c>
      <c r="J385" s="9" t="str">
        <f t="shared" si="73"/>
        <v/>
      </c>
      <c r="K385" s="11" t="e">
        <f t="shared" si="74"/>
        <v>#VALUE!</v>
      </c>
      <c r="L385" s="11" t="e">
        <f t="shared" si="75"/>
        <v>#VALUE!</v>
      </c>
      <c r="M385" s="11" t="e">
        <f t="shared" si="76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77"/>
        <v>#VALUE!</v>
      </c>
      <c r="S385" s="11" t="e">
        <f t="shared" si="78"/>
        <v>#VALUE!</v>
      </c>
      <c r="T385" s="11" t="e">
        <f t="shared" si="79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67"/>
        <v>#VALUE!</v>
      </c>
      <c r="E386" s="9" t="e">
        <f t="shared" si="68"/>
        <v>#VALUE!</v>
      </c>
      <c r="F386" s="9" t="e">
        <f t="shared" si="69"/>
        <v>#VALUE!</v>
      </c>
      <c r="G386" s="9" t="str">
        <f t="shared" si="70"/>
        <v/>
      </c>
      <c r="H386" s="9" t="str">
        <f t="shared" si="71"/>
        <v/>
      </c>
      <c r="I386" s="9" t="str">
        <f t="shared" si="72"/>
        <v/>
      </c>
      <c r="J386" s="9" t="str">
        <f t="shared" si="73"/>
        <v/>
      </c>
      <c r="K386" s="11" t="e">
        <f t="shared" si="74"/>
        <v>#VALUE!</v>
      </c>
      <c r="L386" s="11" t="e">
        <f t="shared" si="75"/>
        <v>#VALUE!</v>
      </c>
      <c r="M386" s="11" t="e">
        <f t="shared" si="76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77"/>
        <v>#VALUE!</v>
      </c>
      <c r="S386" s="11" t="e">
        <f t="shared" si="78"/>
        <v>#VALUE!</v>
      </c>
      <c r="T386" s="11" t="e">
        <f t="shared" si="79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67"/>
        <v>#VALUE!</v>
      </c>
      <c r="E387" s="9" t="e">
        <f t="shared" si="68"/>
        <v>#VALUE!</v>
      </c>
      <c r="F387" s="9" t="e">
        <f t="shared" si="69"/>
        <v>#VALUE!</v>
      </c>
      <c r="G387" s="9" t="str">
        <f t="shared" si="70"/>
        <v/>
      </c>
      <c r="H387" s="9" t="str">
        <f t="shared" si="71"/>
        <v/>
      </c>
      <c r="I387" s="9" t="str">
        <f t="shared" si="72"/>
        <v/>
      </c>
      <c r="J387" s="9" t="str">
        <f t="shared" si="73"/>
        <v/>
      </c>
      <c r="K387" s="11" t="e">
        <f t="shared" si="74"/>
        <v>#VALUE!</v>
      </c>
      <c r="L387" s="11" t="e">
        <f t="shared" si="75"/>
        <v>#VALUE!</v>
      </c>
      <c r="M387" s="11" t="e">
        <f t="shared" si="76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77"/>
        <v>#VALUE!</v>
      </c>
      <c r="S387" s="11" t="e">
        <f t="shared" si="78"/>
        <v>#VALUE!</v>
      </c>
      <c r="T387" s="11" t="e">
        <f t="shared" si="79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80">(K388/(AR388+K388-(AR388*K388)))</f>
        <v>#VALUE!</v>
      </c>
      <c r="E388" s="9" t="e">
        <f t="shared" ref="E388:E451" si="81">(L388/(AR388+L388-(AR388*L388)))</f>
        <v>#VALUE!</v>
      </c>
      <c r="F388" s="9" t="e">
        <f t="shared" ref="F388:F451" si="82">(M388/(AR388+M388-(AR388*M388)))</f>
        <v>#VALUE!</v>
      </c>
      <c r="G388" s="9" t="str">
        <f t="shared" ref="G388:G451" si="83">AR388</f>
        <v/>
      </c>
      <c r="H388" s="9" t="str">
        <f t="shared" ref="H388:H451" si="84">IF(A388="","",1/D388)</f>
        <v/>
      </c>
      <c r="I388" s="9" t="str">
        <f t="shared" ref="I388:I451" si="85">IF(B388="","",1/E388)</f>
        <v/>
      </c>
      <c r="J388" s="9" t="str">
        <f t="shared" ref="J388:J451" si="86">IF(C388="","",1/F388)</f>
        <v/>
      </c>
      <c r="K388" s="11" t="e">
        <f t="shared" ref="K388:K451" si="87">1/A388</f>
        <v>#VALUE!</v>
      </c>
      <c r="L388" s="11" t="e">
        <f t="shared" ref="L388:L451" si="88">1/B388</f>
        <v>#VALUE!</v>
      </c>
      <c r="M388" s="11" t="e">
        <f t="shared" ref="M388:M451" si="89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90">O388/N388</f>
        <v>#VALUE!</v>
      </c>
      <c r="S388" s="11" t="e">
        <f t="shared" ref="S388:S451" si="91">P388/N388</f>
        <v>#VALUE!</v>
      </c>
      <c r="T388" s="11" t="e">
        <f t="shared" ref="T388:T451" si="92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80"/>
        <v>#VALUE!</v>
      </c>
      <c r="E389" s="9" t="e">
        <f t="shared" si="81"/>
        <v>#VALUE!</v>
      </c>
      <c r="F389" s="9" t="e">
        <f t="shared" si="82"/>
        <v>#VALUE!</v>
      </c>
      <c r="G389" s="9" t="str">
        <f t="shared" si="83"/>
        <v/>
      </c>
      <c r="H389" s="9" t="str">
        <f t="shared" si="84"/>
        <v/>
      </c>
      <c r="I389" s="9" t="str">
        <f t="shared" si="85"/>
        <v/>
      </c>
      <c r="J389" s="9" t="str">
        <f t="shared" si="86"/>
        <v/>
      </c>
      <c r="K389" s="11" t="e">
        <f t="shared" si="87"/>
        <v>#VALUE!</v>
      </c>
      <c r="L389" s="11" t="e">
        <f t="shared" si="88"/>
        <v>#VALUE!</v>
      </c>
      <c r="M389" s="11" t="e">
        <f t="shared" si="89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90"/>
        <v>#VALUE!</v>
      </c>
      <c r="S389" s="11" t="e">
        <f t="shared" si="91"/>
        <v>#VALUE!</v>
      </c>
      <c r="T389" s="11" t="e">
        <f t="shared" si="92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80"/>
        <v>#VALUE!</v>
      </c>
      <c r="E390" s="9" t="e">
        <f t="shared" si="81"/>
        <v>#VALUE!</v>
      </c>
      <c r="F390" s="9" t="e">
        <f t="shared" si="82"/>
        <v>#VALUE!</v>
      </c>
      <c r="G390" s="9" t="str">
        <f t="shared" si="83"/>
        <v/>
      </c>
      <c r="H390" s="9" t="str">
        <f t="shared" si="84"/>
        <v/>
      </c>
      <c r="I390" s="9" t="str">
        <f t="shared" si="85"/>
        <v/>
      </c>
      <c r="J390" s="9" t="str">
        <f t="shared" si="86"/>
        <v/>
      </c>
      <c r="K390" s="11" t="e">
        <f t="shared" si="87"/>
        <v>#VALUE!</v>
      </c>
      <c r="L390" s="11" t="e">
        <f t="shared" si="88"/>
        <v>#VALUE!</v>
      </c>
      <c r="M390" s="11" t="e">
        <f t="shared" si="89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90"/>
        <v>#VALUE!</v>
      </c>
      <c r="S390" s="11" t="e">
        <f t="shared" si="91"/>
        <v>#VALUE!</v>
      </c>
      <c r="T390" s="11" t="e">
        <f t="shared" si="92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80"/>
        <v>#VALUE!</v>
      </c>
      <c r="E391" s="9" t="e">
        <f t="shared" si="81"/>
        <v>#VALUE!</v>
      </c>
      <c r="F391" s="9" t="e">
        <f t="shared" si="82"/>
        <v>#VALUE!</v>
      </c>
      <c r="G391" s="9" t="str">
        <f t="shared" si="83"/>
        <v/>
      </c>
      <c r="H391" s="9" t="str">
        <f t="shared" si="84"/>
        <v/>
      </c>
      <c r="I391" s="9" t="str">
        <f t="shared" si="85"/>
        <v/>
      </c>
      <c r="J391" s="9" t="str">
        <f t="shared" si="86"/>
        <v/>
      </c>
      <c r="K391" s="11" t="e">
        <f t="shared" si="87"/>
        <v>#VALUE!</v>
      </c>
      <c r="L391" s="11" t="e">
        <f t="shared" si="88"/>
        <v>#VALUE!</v>
      </c>
      <c r="M391" s="11" t="e">
        <f t="shared" si="89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90"/>
        <v>#VALUE!</v>
      </c>
      <c r="S391" s="11" t="e">
        <f t="shared" si="91"/>
        <v>#VALUE!</v>
      </c>
      <c r="T391" s="11" t="e">
        <f t="shared" si="92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80"/>
        <v>#VALUE!</v>
      </c>
      <c r="E392" s="9" t="e">
        <f t="shared" si="81"/>
        <v>#VALUE!</v>
      </c>
      <c r="F392" s="9" t="e">
        <f t="shared" si="82"/>
        <v>#VALUE!</v>
      </c>
      <c r="G392" s="9" t="str">
        <f t="shared" si="83"/>
        <v/>
      </c>
      <c r="H392" s="9" t="str">
        <f t="shared" si="84"/>
        <v/>
      </c>
      <c r="I392" s="9" t="str">
        <f t="shared" si="85"/>
        <v/>
      </c>
      <c r="J392" s="9" t="str">
        <f t="shared" si="86"/>
        <v/>
      </c>
      <c r="K392" s="11" t="e">
        <f t="shared" si="87"/>
        <v>#VALUE!</v>
      </c>
      <c r="L392" s="11" t="e">
        <f t="shared" si="88"/>
        <v>#VALUE!</v>
      </c>
      <c r="M392" s="11" t="e">
        <f t="shared" si="89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90"/>
        <v>#VALUE!</v>
      </c>
      <c r="S392" s="11" t="e">
        <f t="shared" si="91"/>
        <v>#VALUE!</v>
      </c>
      <c r="T392" s="11" t="e">
        <f t="shared" si="92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80"/>
        <v>#VALUE!</v>
      </c>
      <c r="E393" s="9" t="e">
        <f t="shared" si="81"/>
        <v>#VALUE!</v>
      </c>
      <c r="F393" s="9" t="e">
        <f t="shared" si="82"/>
        <v>#VALUE!</v>
      </c>
      <c r="G393" s="9" t="str">
        <f t="shared" si="83"/>
        <v/>
      </c>
      <c r="H393" s="9" t="str">
        <f t="shared" si="84"/>
        <v/>
      </c>
      <c r="I393" s="9" t="str">
        <f t="shared" si="85"/>
        <v/>
      </c>
      <c r="J393" s="9" t="str">
        <f t="shared" si="86"/>
        <v/>
      </c>
      <c r="K393" s="11" t="e">
        <f t="shared" si="87"/>
        <v>#VALUE!</v>
      </c>
      <c r="L393" s="11" t="e">
        <f t="shared" si="88"/>
        <v>#VALUE!</v>
      </c>
      <c r="M393" s="11" t="e">
        <f t="shared" si="89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90"/>
        <v>#VALUE!</v>
      </c>
      <c r="S393" s="11" t="e">
        <f t="shared" si="91"/>
        <v>#VALUE!</v>
      </c>
      <c r="T393" s="11" t="e">
        <f t="shared" si="92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80"/>
        <v>#VALUE!</v>
      </c>
      <c r="E394" s="9" t="e">
        <f t="shared" si="81"/>
        <v>#VALUE!</v>
      </c>
      <c r="F394" s="9" t="e">
        <f t="shared" si="82"/>
        <v>#VALUE!</v>
      </c>
      <c r="G394" s="9" t="str">
        <f t="shared" si="83"/>
        <v/>
      </c>
      <c r="H394" s="9" t="str">
        <f t="shared" si="84"/>
        <v/>
      </c>
      <c r="I394" s="9" t="str">
        <f t="shared" si="85"/>
        <v/>
      </c>
      <c r="J394" s="9" t="str">
        <f t="shared" si="86"/>
        <v/>
      </c>
      <c r="K394" s="11" t="e">
        <f t="shared" si="87"/>
        <v>#VALUE!</v>
      </c>
      <c r="L394" s="11" t="e">
        <f t="shared" si="88"/>
        <v>#VALUE!</v>
      </c>
      <c r="M394" s="11" t="e">
        <f t="shared" si="89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90"/>
        <v>#VALUE!</v>
      </c>
      <c r="S394" s="11" t="e">
        <f t="shared" si="91"/>
        <v>#VALUE!</v>
      </c>
      <c r="T394" s="11" t="e">
        <f t="shared" si="92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80"/>
        <v>#VALUE!</v>
      </c>
      <c r="E395" s="9" t="e">
        <f t="shared" si="81"/>
        <v>#VALUE!</v>
      </c>
      <c r="F395" s="9" t="e">
        <f t="shared" si="82"/>
        <v>#VALUE!</v>
      </c>
      <c r="G395" s="9" t="str">
        <f t="shared" si="83"/>
        <v/>
      </c>
      <c r="H395" s="9" t="str">
        <f t="shared" si="84"/>
        <v/>
      </c>
      <c r="I395" s="9" t="str">
        <f t="shared" si="85"/>
        <v/>
      </c>
      <c r="J395" s="9" t="str">
        <f t="shared" si="86"/>
        <v/>
      </c>
      <c r="K395" s="11" t="e">
        <f t="shared" si="87"/>
        <v>#VALUE!</v>
      </c>
      <c r="L395" s="11" t="e">
        <f t="shared" si="88"/>
        <v>#VALUE!</v>
      </c>
      <c r="M395" s="11" t="e">
        <f t="shared" si="89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90"/>
        <v>#VALUE!</v>
      </c>
      <c r="S395" s="11" t="e">
        <f t="shared" si="91"/>
        <v>#VALUE!</v>
      </c>
      <c r="T395" s="11" t="e">
        <f t="shared" si="92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80"/>
        <v>#VALUE!</v>
      </c>
      <c r="E396" s="9" t="e">
        <f t="shared" si="81"/>
        <v>#VALUE!</v>
      </c>
      <c r="F396" s="9" t="e">
        <f t="shared" si="82"/>
        <v>#VALUE!</v>
      </c>
      <c r="G396" s="9" t="str">
        <f t="shared" si="83"/>
        <v/>
      </c>
      <c r="H396" s="9" t="str">
        <f t="shared" si="84"/>
        <v/>
      </c>
      <c r="I396" s="9" t="str">
        <f t="shared" si="85"/>
        <v/>
      </c>
      <c r="J396" s="9" t="str">
        <f t="shared" si="86"/>
        <v/>
      </c>
      <c r="K396" s="11" t="e">
        <f t="shared" si="87"/>
        <v>#VALUE!</v>
      </c>
      <c r="L396" s="11" t="e">
        <f t="shared" si="88"/>
        <v>#VALUE!</v>
      </c>
      <c r="M396" s="11" t="e">
        <f t="shared" si="89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90"/>
        <v>#VALUE!</v>
      </c>
      <c r="S396" s="11" t="e">
        <f t="shared" si="91"/>
        <v>#VALUE!</v>
      </c>
      <c r="T396" s="11" t="e">
        <f t="shared" si="92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80"/>
        <v>#VALUE!</v>
      </c>
      <c r="E397" s="9" t="e">
        <f t="shared" si="81"/>
        <v>#VALUE!</v>
      </c>
      <c r="F397" s="9" t="e">
        <f t="shared" si="82"/>
        <v>#VALUE!</v>
      </c>
      <c r="G397" s="9" t="str">
        <f t="shared" si="83"/>
        <v/>
      </c>
      <c r="H397" s="9" t="str">
        <f t="shared" si="84"/>
        <v/>
      </c>
      <c r="I397" s="9" t="str">
        <f t="shared" si="85"/>
        <v/>
      </c>
      <c r="J397" s="9" t="str">
        <f t="shared" si="86"/>
        <v/>
      </c>
      <c r="K397" s="11" t="e">
        <f t="shared" si="87"/>
        <v>#VALUE!</v>
      </c>
      <c r="L397" s="11" t="e">
        <f t="shared" si="88"/>
        <v>#VALUE!</v>
      </c>
      <c r="M397" s="11" t="e">
        <f t="shared" si="89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90"/>
        <v>#VALUE!</v>
      </c>
      <c r="S397" s="11" t="e">
        <f t="shared" si="91"/>
        <v>#VALUE!</v>
      </c>
      <c r="T397" s="11" t="e">
        <f t="shared" si="92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80"/>
        <v>#VALUE!</v>
      </c>
      <c r="E398" s="9" t="e">
        <f t="shared" si="81"/>
        <v>#VALUE!</v>
      </c>
      <c r="F398" s="9" t="e">
        <f t="shared" si="82"/>
        <v>#VALUE!</v>
      </c>
      <c r="G398" s="9" t="str">
        <f t="shared" si="83"/>
        <v/>
      </c>
      <c r="H398" s="9" t="str">
        <f t="shared" si="84"/>
        <v/>
      </c>
      <c r="I398" s="9" t="str">
        <f t="shared" si="85"/>
        <v/>
      </c>
      <c r="J398" s="9" t="str">
        <f t="shared" si="86"/>
        <v/>
      </c>
      <c r="K398" s="11" t="e">
        <f t="shared" si="87"/>
        <v>#VALUE!</v>
      </c>
      <c r="L398" s="11" t="e">
        <f t="shared" si="88"/>
        <v>#VALUE!</v>
      </c>
      <c r="M398" s="11" t="e">
        <f t="shared" si="89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90"/>
        <v>#VALUE!</v>
      </c>
      <c r="S398" s="11" t="e">
        <f t="shared" si="91"/>
        <v>#VALUE!</v>
      </c>
      <c r="T398" s="11" t="e">
        <f t="shared" si="92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80"/>
        <v>#VALUE!</v>
      </c>
      <c r="E399" s="9" t="e">
        <f t="shared" si="81"/>
        <v>#VALUE!</v>
      </c>
      <c r="F399" s="9" t="e">
        <f t="shared" si="82"/>
        <v>#VALUE!</v>
      </c>
      <c r="G399" s="9" t="str">
        <f t="shared" si="83"/>
        <v/>
      </c>
      <c r="H399" s="9" t="str">
        <f t="shared" si="84"/>
        <v/>
      </c>
      <c r="I399" s="9" t="str">
        <f t="shared" si="85"/>
        <v/>
      </c>
      <c r="J399" s="9" t="str">
        <f t="shared" si="86"/>
        <v/>
      </c>
      <c r="K399" s="11" t="e">
        <f t="shared" si="87"/>
        <v>#VALUE!</v>
      </c>
      <c r="L399" s="11" t="e">
        <f t="shared" si="88"/>
        <v>#VALUE!</v>
      </c>
      <c r="M399" s="11" t="e">
        <f t="shared" si="89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90"/>
        <v>#VALUE!</v>
      </c>
      <c r="S399" s="11" t="e">
        <f t="shared" si="91"/>
        <v>#VALUE!</v>
      </c>
      <c r="T399" s="11" t="e">
        <f t="shared" si="92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80"/>
        <v>#VALUE!</v>
      </c>
      <c r="E400" s="9" t="e">
        <f t="shared" si="81"/>
        <v>#VALUE!</v>
      </c>
      <c r="F400" s="9" t="e">
        <f t="shared" si="82"/>
        <v>#VALUE!</v>
      </c>
      <c r="G400" s="9" t="str">
        <f t="shared" si="83"/>
        <v/>
      </c>
      <c r="H400" s="9" t="str">
        <f t="shared" si="84"/>
        <v/>
      </c>
      <c r="I400" s="9" t="str">
        <f t="shared" si="85"/>
        <v/>
      </c>
      <c r="J400" s="9" t="str">
        <f t="shared" si="86"/>
        <v/>
      </c>
      <c r="K400" s="11" t="e">
        <f t="shared" si="87"/>
        <v>#VALUE!</v>
      </c>
      <c r="L400" s="11" t="e">
        <f t="shared" si="88"/>
        <v>#VALUE!</v>
      </c>
      <c r="M400" s="11" t="e">
        <f t="shared" si="89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90"/>
        <v>#VALUE!</v>
      </c>
      <c r="S400" s="11" t="e">
        <f t="shared" si="91"/>
        <v>#VALUE!</v>
      </c>
      <c r="T400" s="11" t="e">
        <f t="shared" si="92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80"/>
        <v>#VALUE!</v>
      </c>
      <c r="E401" s="9" t="e">
        <f t="shared" si="81"/>
        <v>#VALUE!</v>
      </c>
      <c r="F401" s="9" t="e">
        <f t="shared" si="82"/>
        <v>#VALUE!</v>
      </c>
      <c r="G401" s="9" t="str">
        <f t="shared" si="83"/>
        <v/>
      </c>
      <c r="H401" s="9" t="str">
        <f t="shared" si="84"/>
        <v/>
      </c>
      <c r="I401" s="9" t="str">
        <f t="shared" si="85"/>
        <v/>
      </c>
      <c r="J401" s="9" t="str">
        <f t="shared" si="86"/>
        <v/>
      </c>
      <c r="K401" s="11" t="e">
        <f t="shared" si="87"/>
        <v>#VALUE!</v>
      </c>
      <c r="L401" s="11" t="e">
        <f t="shared" si="88"/>
        <v>#VALUE!</v>
      </c>
      <c r="M401" s="11" t="e">
        <f t="shared" si="89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90"/>
        <v>#VALUE!</v>
      </c>
      <c r="S401" s="11" t="e">
        <f t="shared" si="91"/>
        <v>#VALUE!</v>
      </c>
      <c r="T401" s="11" t="e">
        <f t="shared" si="92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80"/>
        <v>#VALUE!</v>
      </c>
      <c r="E402" s="9" t="e">
        <f t="shared" si="81"/>
        <v>#VALUE!</v>
      </c>
      <c r="F402" s="9" t="e">
        <f t="shared" si="82"/>
        <v>#VALUE!</v>
      </c>
      <c r="G402" s="9" t="str">
        <f t="shared" si="83"/>
        <v/>
      </c>
      <c r="H402" s="9" t="str">
        <f t="shared" si="84"/>
        <v/>
      </c>
      <c r="I402" s="9" t="str">
        <f t="shared" si="85"/>
        <v/>
      </c>
      <c r="J402" s="9" t="str">
        <f t="shared" si="86"/>
        <v/>
      </c>
      <c r="K402" s="11" t="e">
        <f t="shared" si="87"/>
        <v>#VALUE!</v>
      </c>
      <c r="L402" s="11" t="e">
        <f t="shared" si="88"/>
        <v>#VALUE!</v>
      </c>
      <c r="M402" s="11" t="e">
        <f t="shared" si="89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90"/>
        <v>#VALUE!</v>
      </c>
      <c r="S402" s="11" t="e">
        <f t="shared" si="91"/>
        <v>#VALUE!</v>
      </c>
      <c r="T402" s="11" t="e">
        <f t="shared" si="92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80"/>
        <v>#VALUE!</v>
      </c>
      <c r="E403" s="9" t="e">
        <f t="shared" si="81"/>
        <v>#VALUE!</v>
      </c>
      <c r="F403" s="9" t="e">
        <f t="shared" si="82"/>
        <v>#VALUE!</v>
      </c>
      <c r="G403" s="9" t="str">
        <f t="shared" si="83"/>
        <v/>
      </c>
      <c r="H403" s="9" t="str">
        <f t="shared" si="84"/>
        <v/>
      </c>
      <c r="I403" s="9" t="str">
        <f t="shared" si="85"/>
        <v/>
      </c>
      <c r="J403" s="9" t="str">
        <f t="shared" si="86"/>
        <v/>
      </c>
      <c r="K403" s="11" t="e">
        <f t="shared" si="87"/>
        <v>#VALUE!</v>
      </c>
      <c r="L403" s="11" t="e">
        <f t="shared" si="88"/>
        <v>#VALUE!</v>
      </c>
      <c r="M403" s="11" t="e">
        <f t="shared" si="89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90"/>
        <v>#VALUE!</v>
      </c>
      <c r="S403" s="11" t="e">
        <f t="shared" si="91"/>
        <v>#VALUE!</v>
      </c>
      <c r="T403" s="11" t="e">
        <f t="shared" si="92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80"/>
        <v>#VALUE!</v>
      </c>
      <c r="E404" s="9" t="e">
        <f t="shared" si="81"/>
        <v>#VALUE!</v>
      </c>
      <c r="F404" s="9" t="e">
        <f t="shared" si="82"/>
        <v>#VALUE!</v>
      </c>
      <c r="G404" s="9" t="str">
        <f t="shared" si="83"/>
        <v/>
      </c>
      <c r="H404" s="9" t="str">
        <f t="shared" si="84"/>
        <v/>
      </c>
      <c r="I404" s="9" t="str">
        <f t="shared" si="85"/>
        <v/>
      </c>
      <c r="J404" s="9" t="str">
        <f t="shared" si="86"/>
        <v/>
      </c>
      <c r="K404" s="11" t="e">
        <f t="shared" si="87"/>
        <v>#VALUE!</v>
      </c>
      <c r="L404" s="11" t="e">
        <f t="shared" si="88"/>
        <v>#VALUE!</v>
      </c>
      <c r="M404" s="11" t="e">
        <f t="shared" si="89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90"/>
        <v>#VALUE!</v>
      </c>
      <c r="S404" s="11" t="e">
        <f t="shared" si="91"/>
        <v>#VALUE!</v>
      </c>
      <c r="T404" s="11" t="e">
        <f t="shared" si="92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80"/>
        <v>#VALUE!</v>
      </c>
      <c r="E405" s="9" t="e">
        <f t="shared" si="81"/>
        <v>#VALUE!</v>
      </c>
      <c r="F405" s="9" t="e">
        <f t="shared" si="82"/>
        <v>#VALUE!</v>
      </c>
      <c r="G405" s="9" t="str">
        <f t="shared" si="83"/>
        <v/>
      </c>
      <c r="H405" s="9" t="str">
        <f t="shared" si="84"/>
        <v/>
      </c>
      <c r="I405" s="9" t="str">
        <f t="shared" si="85"/>
        <v/>
      </c>
      <c r="J405" s="9" t="str">
        <f t="shared" si="86"/>
        <v/>
      </c>
      <c r="K405" s="11" t="e">
        <f t="shared" si="87"/>
        <v>#VALUE!</v>
      </c>
      <c r="L405" s="11" t="e">
        <f t="shared" si="88"/>
        <v>#VALUE!</v>
      </c>
      <c r="M405" s="11" t="e">
        <f t="shared" si="89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90"/>
        <v>#VALUE!</v>
      </c>
      <c r="S405" s="11" t="e">
        <f t="shared" si="91"/>
        <v>#VALUE!</v>
      </c>
      <c r="T405" s="11" t="e">
        <f t="shared" si="92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80"/>
        <v>#VALUE!</v>
      </c>
      <c r="E406" s="9" t="e">
        <f t="shared" si="81"/>
        <v>#VALUE!</v>
      </c>
      <c r="F406" s="9" t="e">
        <f t="shared" si="82"/>
        <v>#VALUE!</v>
      </c>
      <c r="G406" s="9" t="str">
        <f t="shared" si="83"/>
        <v/>
      </c>
      <c r="H406" s="9" t="str">
        <f t="shared" si="84"/>
        <v/>
      </c>
      <c r="I406" s="9" t="str">
        <f t="shared" si="85"/>
        <v/>
      </c>
      <c r="J406" s="9" t="str">
        <f t="shared" si="86"/>
        <v/>
      </c>
      <c r="K406" s="11" t="e">
        <f t="shared" si="87"/>
        <v>#VALUE!</v>
      </c>
      <c r="L406" s="11" t="e">
        <f t="shared" si="88"/>
        <v>#VALUE!</v>
      </c>
      <c r="M406" s="11" t="e">
        <f t="shared" si="89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90"/>
        <v>#VALUE!</v>
      </c>
      <c r="S406" s="11" t="e">
        <f t="shared" si="91"/>
        <v>#VALUE!</v>
      </c>
      <c r="T406" s="11" t="e">
        <f t="shared" si="92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80"/>
        <v>#VALUE!</v>
      </c>
      <c r="E407" s="9" t="e">
        <f t="shared" si="81"/>
        <v>#VALUE!</v>
      </c>
      <c r="F407" s="9" t="e">
        <f t="shared" si="82"/>
        <v>#VALUE!</v>
      </c>
      <c r="G407" s="9" t="str">
        <f t="shared" si="83"/>
        <v/>
      </c>
      <c r="H407" s="9" t="str">
        <f t="shared" si="84"/>
        <v/>
      </c>
      <c r="I407" s="9" t="str">
        <f t="shared" si="85"/>
        <v/>
      </c>
      <c r="J407" s="9" t="str">
        <f t="shared" si="86"/>
        <v/>
      </c>
      <c r="K407" s="11" t="e">
        <f t="shared" si="87"/>
        <v>#VALUE!</v>
      </c>
      <c r="L407" s="11" t="e">
        <f t="shared" si="88"/>
        <v>#VALUE!</v>
      </c>
      <c r="M407" s="11" t="e">
        <f t="shared" si="89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90"/>
        <v>#VALUE!</v>
      </c>
      <c r="S407" s="11" t="e">
        <f t="shared" si="91"/>
        <v>#VALUE!</v>
      </c>
      <c r="T407" s="11" t="e">
        <f t="shared" si="92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80"/>
        <v>#VALUE!</v>
      </c>
      <c r="E408" s="9" t="e">
        <f t="shared" si="81"/>
        <v>#VALUE!</v>
      </c>
      <c r="F408" s="9" t="e">
        <f t="shared" si="82"/>
        <v>#VALUE!</v>
      </c>
      <c r="G408" s="9" t="str">
        <f t="shared" si="83"/>
        <v/>
      </c>
      <c r="H408" s="9" t="str">
        <f t="shared" si="84"/>
        <v/>
      </c>
      <c r="I408" s="9" t="str">
        <f t="shared" si="85"/>
        <v/>
      </c>
      <c r="J408" s="9" t="str">
        <f t="shared" si="86"/>
        <v/>
      </c>
      <c r="K408" s="11" t="e">
        <f t="shared" si="87"/>
        <v>#VALUE!</v>
      </c>
      <c r="L408" s="11" t="e">
        <f t="shared" si="88"/>
        <v>#VALUE!</v>
      </c>
      <c r="M408" s="11" t="e">
        <f t="shared" si="89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90"/>
        <v>#VALUE!</v>
      </c>
      <c r="S408" s="11" t="e">
        <f t="shared" si="91"/>
        <v>#VALUE!</v>
      </c>
      <c r="T408" s="11" t="e">
        <f t="shared" si="92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80"/>
        <v>#VALUE!</v>
      </c>
      <c r="E409" s="9" t="e">
        <f t="shared" si="81"/>
        <v>#VALUE!</v>
      </c>
      <c r="F409" s="9" t="e">
        <f t="shared" si="82"/>
        <v>#VALUE!</v>
      </c>
      <c r="G409" s="9" t="str">
        <f t="shared" si="83"/>
        <v/>
      </c>
      <c r="H409" s="9" t="str">
        <f t="shared" si="84"/>
        <v/>
      </c>
      <c r="I409" s="9" t="str">
        <f t="shared" si="85"/>
        <v/>
      </c>
      <c r="J409" s="9" t="str">
        <f t="shared" si="86"/>
        <v/>
      </c>
      <c r="K409" s="11" t="e">
        <f t="shared" si="87"/>
        <v>#VALUE!</v>
      </c>
      <c r="L409" s="11" t="e">
        <f t="shared" si="88"/>
        <v>#VALUE!</v>
      </c>
      <c r="M409" s="11" t="e">
        <f t="shared" si="89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90"/>
        <v>#VALUE!</v>
      </c>
      <c r="S409" s="11" t="e">
        <f t="shared" si="91"/>
        <v>#VALUE!</v>
      </c>
      <c r="T409" s="11" t="e">
        <f t="shared" si="92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80"/>
        <v>#VALUE!</v>
      </c>
      <c r="E410" s="9" t="e">
        <f t="shared" si="81"/>
        <v>#VALUE!</v>
      </c>
      <c r="F410" s="9" t="e">
        <f t="shared" si="82"/>
        <v>#VALUE!</v>
      </c>
      <c r="G410" s="9" t="str">
        <f t="shared" si="83"/>
        <v/>
      </c>
      <c r="H410" s="9" t="str">
        <f t="shared" si="84"/>
        <v/>
      </c>
      <c r="I410" s="9" t="str">
        <f t="shared" si="85"/>
        <v/>
      </c>
      <c r="J410" s="9" t="str">
        <f t="shared" si="86"/>
        <v/>
      </c>
      <c r="K410" s="11" t="e">
        <f t="shared" si="87"/>
        <v>#VALUE!</v>
      </c>
      <c r="L410" s="11" t="e">
        <f t="shared" si="88"/>
        <v>#VALUE!</v>
      </c>
      <c r="M410" s="11" t="e">
        <f t="shared" si="89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90"/>
        <v>#VALUE!</v>
      </c>
      <c r="S410" s="11" t="e">
        <f t="shared" si="91"/>
        <v>#VALUE!</v>
      </c>
      <c r="T410" s="11" t="e">
        <f t="shared" si="92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80"/>
        <v>#VALUE!</v>
      </c>
      <c r="E411" s="9" t="e">
        <f t="shared" si="81"/>
        <v>#VALUE!</v>
      </c>
      <c r="F411" s="9" t="e">
        <f t="shared" si="82"/>
        <v>#VALUE!</v>
      </c>
      <c r="G411" s="9" t="str">
        <f t="shared" si="83"/>
        <v/>
      </c>
      <c r="H411" s="9" t="str">
        <f t="shared" si="84"/>
        <v/>
      </c>
      <c r="I411" s="9" t="str">
        <f t="shared" si="85"/>
        <v/>
      </c>
      <c r="J411" s="9" t="str">
        <f t="shared" si="86"/>
        <v/>
      </c>
      <c r="K411" s="11" t="e">
        <f t="shared" si="87"/>
        <v>#VALUE!</v>
      </c>
      <c r="L411" s="11" t="e">
        <f t="shared" si="88"/>
        <v>#VALUE!</v>
      </c>
      <c r="M411" s="11" t="e">
        <f t="shared" si="89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90"/>
        <v>#VALUE!</v>
      </c>
      <c r="S411" s="11" t="e">
        <f t="shared" si="91"/>
        <v>#VALUE!</v>
      </c>
      <c r="T411" s="11" t="e">
        <f t="shared" si="92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80"/>
        <v>#VALUE!</v>
      </c>
      <c r="E412" s="9" t="e">
        <f t="shared" si="81"/>
        <v>#VALUE!</v>
      </c>
      <c r="F412" s="9" t="e">
        <f t="shared" si="82"/>
        <v>#VALUE!</v>
      </c>
      <c r="G412" s="9" t="str">
        <f t="shared" si="83"/>
        <v/>
      </c>
      <c r="H412" s="9" t="str">
        <f t="shared" si="84"/>
        <v/>
      </c>
      <c r="I412" s="9" t="str">
        <f t="shared" si="85"/>
        <v/>
      </c>
      <c r="J412" s="9" t="str">
        <f t="shared" si="86"/>
        <v/>
      </c>
      <c r="K412" s="11" t="e">
        <f t="shared" si="87"/>
        <v>#VALUE!</v>
      </c>
      <c r="L412" s="11" t="e">
        <f t="shared" si="88"/>
        <v>#VALUE!</v>
      </c>
      <c r="M412" s="11" t="e">
        <f t="shared" si="89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90"/>
        <v>#VALUE!</v>
      </c>
      <c r="S412" s="11" t="e">
        <f t="shared" si="91"/>
        <v>#VALUE!</v>
      </c>
      <c r="T412" s="11" t="e">
        <f t="shared" si="92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80"/>
        <v>#VALUE!</v>
      </c>
      <c r="E413" s="9" t="e">
        <f t="shared" si="81"/>
        <v>#VALUE!</v>
      </c>
      <c r="F413" s="9" t="e">
        <f t="shared" si="82"/>
        <v>#VALUE!</v>
      </c>
      <c r="G413" s="9" t="str">
        <f t="shared" si="83"/>
        <v/>
      </c>
      <c r="H413" s="9" t="str">
        <f t="shared" si="84"/>
        <v/>
      </c>
      <c r="I413" s="9" t="str">
        <f t="shared" si="85"/>
        <v/>
      </c>
      <c r="J413" s="9" t="str">
        <f t="shared" si="86"/>
        <v/>
      </c>
      <c r="K413" s="11" t="e">
        <f t="shared" si="87"/>
        <v>#VALUE!</v>
      </c>
      <c r="L413" s="11" t="e">
        <f t="shared" si="88"/>
        <v>#VALUE!</v>
      </c>
      <c r="M413" s="11" t="e">
        <f t="shared" si="89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90"/>
        <v>#VALUE!</v>
      </c>
      <c r="S413" s="11" t="e">
        <f t="shared" si="91"/>
        <v>#VALUE!</v>
      </c>
      <c r="T413" s="11" t="e">
        <f t="shared" si="92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80"/>
        <v>#VALUE!</v>
      </c>
      <c r="E414" s="9" t="e">
        <f t="shared" si="81"/>
        <v>#VALUE!</v>
      </c>
      <c r="F414" s="9" t="e">
        <f t="shared" si="82"/>
        <v>#VALUE!</v>
      </c>
      <c r="G414" s="9" t="str">
        <f t="shared" si="83"/>
        <v/>
      </c>
      <c r="H414" s="9" t="str">
        <f t="shared" si="84"/>
        <v/>
      </c>
      <c r="I414" s="9" t="str">
        <f t="shared" si="85"/>
        <v/>
      </c>
      <c r="J414" s="9" t="str">
        <f t="shared" si="86"/>
        <v/>
      </c>
      <c r="K414" s="11" t="e">
        <f t="shared" si="87"/>
        <v>#VALUE!</v>
      </c>
      <c r="L414" s="11" t="e">
        <f t="shared" si="88"/>
        <v>#VALUE!</v>
      </c>
      <c r="M414" s="11" t="e">
        <f t="shared" si="89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90"/>
        <v>#VALUE!</v>
      </c>
      <c r="S414" s="11" t="e">
        <f t="shared" si="91"/>
        <v>#VALUE!</v>
      </c>
      <c r="T414" s="11" t="e">
        <f t="shared" si="92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80"/>
        <v>#VALUE!</v>
      </c>
      <c r="E415" s="9" t="e">
        <f t="shared" si="81"/>
        <v>#VALUE!</v>
      </c>
      <c r="F415" s="9" t="e">
        <f t="shared" si="82"/>
        <v>#VALUE!</v>
      </c>
      <c r="G415" s="9" t="str">
        <f t="shared" si="83"/>
        <v/>
      </c>
      <c r="H415" s="9" t="str">
        <f t="shared" si="84"/>
        <v/>
      </c>
      <c r="I415" s="9" t="str">
        <f t="shared" si="85"/>
        <v/>
      </c>
      <c r="J415" s="9" t="str">
        <f t="shared" si="86"/>
        <v/>
      </c>
      <c r="K415" s="11" t="e">
        <f t="shared" si="87"/>
        <v>#VALUE!</v>
      </c>
      <c r="L415" s="11" t="e">
        <f t="shared" si="88"/>
        <v>#VALUE!</v>
      </c>
      <c r="M415" s="11" t="e">
        <f t="shared" si="89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90"/>
        <v>#VALUE!</v>
      </c>
      <c r="S415" s="11" t="e">
        <f t="shared" si="91"/>
        <v>#VALUE!</v>
      </c>
      <c r="T415" s="11" t="e">
        <f t="shared" si="92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80"/>
        <v>#VALUE!</v>
      </c>
      <c r="E416" s="9" t="e">
        <f t="shared" si="81"/>
        <v>#VALUE!</v>
      </c>
      <c r="F416" s="9" t="e">
        <f t="shared" si="82"/>
        <v>#VALUE!</v>
      </c>
      <c r="G416" s="9" t="str">
        <f t="shared" si="83"/>
        <v/>
      </c>
      <c r="H416" s="9" t="str">
        <f t="shared" si="84"/>
        <v/>
      </c>
      <c r="I416" s="9" t="str">
        <f t="shared" si="85"/>
        <v/>
      </c>
      <c r="J416" s="9" t="str">
        <f t="shared" si="86"/>
        <v/>
      </c>
      <c r="K416" s="11" t="e">
        <f t="shared" si="87"/>
        <v>#VALUE!</v>
      </c>
      <c r="L416" s="11" t="e">
        <f t="shared" si="88"/>
        <v>#VALUE!</v>
      </c>
      <c r="M416" s="11" t="e">
        <f t="shared" si="89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90"/>
        <v>#VALUE!</v>
      </c>
      <c r="S416" s="11" t="e">
        <f t="shared" si="91"/>
        <v>#VALUE!</v>
      </c>
      <c r="T416" s="11" t="e">
        <f t="shared" si="92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80"/>
        <v>#VALUE!</v>
      </c>
      <c r="E417" s="9" t="e">
        <f t="shared" si="81"/>
        <v>#VALUE!</v>
      </c>
      <c r="F417" s="9" t="e">
        <f t="shared" si="82"/>
        <v>#VALUE!</v>
      </c>
      <c r="G417" s="9" t="str">
        <f t="shared" si="83"/>
        <v/>
      </c>
      <c r="H417" s="9" t="str">
        <f t="shared" si="84"/>
        <v/>
      </c>
      <c r="I417" s="9" t="str">
        <f t="shared" si="85"/>
        <v/>
      </c>
      <c r="J417" s="9" t="str">
        <f t="shared" si="86"/>
        <v/>
      </c>
      <c r="K417" s="11" t="e">
        <f t="shared" si="87"/>
        <v>#VALUE!</v>
      </c>
      <c r="L417" s="11" t="e">
        <f t="shared" si="88"/>
        <v>#VALUE!</v>
      </c>
      <c r="M417" s="11" t="e">
        <f t="shared" si="89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90"/>
        <v>#VALUE!</v>
      </c>
      <c r="S417" s="11" t="e">
        <f t="shared" si="91"/>
        <v>#VALUE!</v>
      </c>
      <c r="T417" s="11" t="e">
        <f t="shared" si="92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80"/>
        <v>#VALUE!</v>
      </c>
      <c r="E418" s="9" t="e">
        <f t="shared" si="81"/>
        <v>#VALUE!</v>
      </c>
      <c r="F418" s="9" t="e">
        <f t="shared" si="82"/>
        <v>#VALUE!</v>
      </c>
      <c r="G418" s="9" t="str">
        <f t="shared" si="83"/>
        <v/>
      </c>
      <c r="H418" s="9" t="str">
        <f t="shared" si="84"/>
        <v/>
      </c>
      <c r="I418" s="9" t="str">
        <f t="shared" si="85"/>
        <v/>
      </c>
      <c r="J418" s="9" t="str">
        <f t="shared" si="86"/>
        <v/>
      </c>
      <c r="K418" s="11" t="e">
        <f t="shared" si="87"/>
        <v>#VALUE!</v>
      </c>
      <c r="L418" s="11" t="e">
        <f t="shared" si="88"/>
        <v>#VALUE!</v>
      </c>
      <c r="M418" s="11" t="e">
        <f t="shared" si="89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90"/>
        <v>#VALUE!</v>
      </c>
      <c r="S418" s="11" t="e">
        <f t="shared" si="91"/>
        <v>#VALUE!</v>
      </c>
      <c r="T418" s="11" t="e">
        <f t="shared" si="92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80"/>
        <v>#VALUE!</v>
      </c>
      <c r="E419" s="9" t="e">
        <f t="shared" si="81"/>
        <v>#VALUE!</v>
      </c>
      <c r="F419" s="9" t="e">
        <f t="shared" si="82"/>
        <v>#VALUE!</v>
      </c>
      <c r="G419" s="9" t="str">
        <f t="shared" si="83"/>
        <v/>
      </c>
      <c r="H419" s="9" t="str">
        <f t="shared" si="84"/>
        <v/>
      </c>
      <c r="I419" s="9" t="str">
        <f t="shared" si="85"/>
        <v/>
      </c>
      <c r="J419" s="9" t="str">
        <f t="shared" si="86"/>
        <v/>
      </c>
      <c r="K419" s="11" t="e">
        <f t="shared" si="87"/>
        <v>#VALUE!</v>
      </c>
      <c r="L419" s="11" t="e">
        <f t="shared" si="88"/>
        <v>#VALUE!</v>
      </c>
      <c r="M419" s="11" t="e">
        <f t="shared" si="89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90"/>
        <v>#VALUE!</v>
      </c>
      <c r="S419" s="11" t="e">
        <f t="shared" si="91"/>
        <v>#VALUE!</v>
      </c>
      <c r="T419" s="11" t="e">
        <f t="shared" si="92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80"/>
        <v>#VALUE!</v>
      </c>
      <c r="E420" s="9" t="e">
        <f t="shared" si="81"/>
        <v>#VALUE!</v>
      </c>
      <c r="F420" s="9" t="e">
        <f t="shared" si="82"/>
        <v>#VALUE!</v>
      </c>
      <c r="G420" s="9" t="str">
        <f t="shared" si="83"/>
        <v/>
      </c>
      <c r="H420" s="9" t="str">
        <f t="shared" si="84"/>
        <v/>
      </c>
      <c r="I420" s="9" t="str">
        <f t="shared" si="85"/>
        <v/>
      </c>
      <c r="J420" s="9" t="str">
        <f t="shared" si="86"/>
        <v/>
      </c>
      <c r="K420" s="11" t="e">
        <f t="shared" si="87"/>
        <v>#VALUE!</v>
      </c>
      <c r="L420" s="11" t="e">
        <f t="shared" si="88"/>
        <v>#VALUE!</v>
      </c>
      <c r="M420" s="11" t="e">
        <f t="shared" si="89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90"/>
        <v>#VALUE!</v>
      </c>
      <c r="S420" s="11" t="e">
        <f t="shared" si="91"/>
        <v>#VALUE!</v>
      </c>
      <c r="T420" s="11" t="e">
        <f t="shared" si="92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80"/>
        <v>#VALUE!</v>
      </c>
      <c r="E421" s="9" t="e">
        <f t="shared" si="81"/>
        <v>#VALUE!</v>
      </c>
      <c r="F421" s="9" t="e">
        <f t="shared" si="82"/>
        <v>#VALUE!</v>
      </c>
      <c r="G421" s="9" t="str">
        <f t="shared" si="83"/>
        <v/>
      </c>
      <c r="H421" s="9" t="str">
        <f t="shared" si="84"/>
        <v/>
      </c>
      <c r="I421" s="9" t="str">
        <f t="shared" si="85"/>
        <v/>
      </c>
      <c r="J421" s="9" t="str">
        <f t="shared" si="86"/>
        <v/>
      </c>
      <c r="K421" s="11" t="e">
        <f t="shared" si="87"/>
        <v>#VALUE!</v>
      </c>
      <c r="L421" s="11" t="e">
        <f t="shared" si="88"/>
        <v>#VALUE!</v>
      </c>
      <c r="M421" s="11" t="e">
        <f t="shared" si="89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90"/>
        <v>#VALUE!</v>
      </c>
      <c r="S421" s="11" t="e">
        <f t="shared" si="91"/>
        <v>#VALUE!</v>
      </c>
      <c r="T421" s="11" t="e">
        <f t="shared" si="92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80"/>
        <v>#VALUE!</v>
      </c>
      <c r="E422" s="9" t="e">
        <f t="shared" si="81"/>
        <v>#VALUE!</v>
      </c>
      <c r="F422" s="9" t="e">
        <f t="shared" si="82"/>
        <v>#VALUE!</v>
      </c>
      <c r="G422" s="9" t="str">
        <f t="shared" si="83"/>
        <v/>
      </c>
      <c r="H422" s="9" t="str">
        <f t="shared" si="84"/>
        <v/>
      </c>
      <c r="I422" s="9" t="str">
        <f t="shared" si="85"/>
        <v/>
      </c>
      <c r="J422" s="9" t="str">
        <f t="shared" si="86"/>
        <v/>
      </c>
      <c r="K422" s="11" t="e">
        <f t="shared" si="87"/>
        <v>#VALUE!</v>
      </c>
      <c r="L422" s="11" t="e">
        <f t="shared" si="88"/>
        <v>#VALUE!</v>
      </c>
      <c r="M422" s="11" t="e">
        <f t="shared" si="89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90"/>
        <v>#VALUE!</v>
      </c>
      <c r="S422" s="11" t="e">
        <f t="shared" si="91"/>
        <v>#VALUE!</v>
      </c>
      <c r="T422" s="11" t="e">
        <f t="shared" si="92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80"/>
        <v>#VALUE!</v>
      </c>
      <c r="E423" s="9" t="e">
        <f t="shared" si="81"/>
        <v>#VALUE!</v>
      </c>
      <c r="F423" s="9" t="e">
        <f t="shared" si="82"/>
        <v>#VALUE!</v>
      </c>
      <c r="G423" s="9" t="str">
        <f t="shared" si="83"/>
        <v/>
      </c>
      <c r="H423" s="9" t="str">
        <f t="shared" si="84"/>
        <v/>
      </c>
      <c r="I423" s="9" t="str">
        <f t="shared" si="85"/>
        <v/>
      </c>
      <c r="J423" s="9" t="str">
        <f t="shared" si="86"/>
        <v/>
      </c>
      <c r="K423" s="11" t="e">
        <f t="shared" si="87"/>
        <v>#VALUE!</v>
      </c>
      <c r="L423" s="11" t="e">
        <f t="shared" si="88"/>
        <v>#VALUE!</v>
      </c>
      <c r="M423" s="11" t="e">
        <f t="shared" si="89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90"/>
        <v>#VALUE!</v>
      </c>
      <c r="S423" s="11" t="e">
        <f t="shared" si="91"/>
        <v>#VALUE!</v>
      </c>
      <c r="T423" s="11" t="e">
        <f t="shared" si="92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80"/>
        <v>#VALUE!</v>
      </c>
      <c r="E424" s="9" t="e">
        <f t="shared" si="81"/>
        <v>#VALUE!</v>
      </c>
      <c r="F424" s="9" t="e">
        <f t="shared" si="82"/>
        <v>#VALUE!</v>
      </c>
      <c r="G424" s="9" t="str">
        <f t="shared" si="83"/>
        <v/>
      </c>
      <c r="H424" s="9" t="str">
        <f t="shared" si="84"/>
        <v/>
      </c>
      <c r="I424" s="9" t="str">
        <f t="shared" si="85"/>
        <v/>
      </c>
      <c r="J424" s="9" t="str">
        <f t="shared" si="86"/>
        <v/>
      </c>
      <c r="K424" s="11" t="e">
        <f t="shared" si="87"/>
        <v>#VALUE!</v>
      </c>
      <c r="L424" s="11" t="e">
        <f t="shared" si="88"/>
        <v>#VALUE!</v>
      </c>
      <c r="M424" s="11" t="e">
        <f t="shared" si="89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90"/>
        <v>#VALUE!</v>
      </c>
      <c r="S424" s="11" t="e">
        <f t="shared" si="91"/>
        <v>#VALUE!</v>
      </c>
      <c r="T424" s="11" t="e">
        <f t="shared" si="92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80"/>
        <v>#VALUE!</v>
      </c>
      <c r="E425" s="9" t="e">
        <f t="shared" si="81"/>
        <v>#VALUE!</v>
      </c>
      <c r="F425" s="9" t="e">
        <f t="shared" si="82"/>
        <v>#VALUE!</v>
      </c>
      <c r="G425" s="9" t="str">
        <f t="shared" si="83"/>
        <v/>
      </c>
      <c r="H425" s="9" t="str">
        <f t="shared" si="84"/>
        <v/>
      </c>
      <c r="I425" s="9" t="str">
        <f t="shared" si="85"/>
        <v/>
      </c>
      <c r="J425" s="9" t="str">
        <f t="shared" si="86"/>
        <v/>
      </c>
      <c r="K425" s="11" t="e">
        <f t="shared" si="87"/>
        <v>#VALUE!</v>
      </c>
      <c r="L425" s="11" t="e">
        <f t="shared" si="88"/>
        <v>#VALUE!</v>
      </c>
      <c r="M425" s="11" t="e">
        <f t="shared" si="89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90"/>
        <v>#VALUE!</v>
      </c>
      <c r="S425" s="11" t="e">
        <f t="shared" si="91"/>
        <v>#VALUE!</v>
      </c>
      <c r="T425" s="11" t="e">
        <f t="shared" si="92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80"/>
        <v>#VALUE!</v>
      </c>
      <c r="E426" s="9" t="e">
        <f t="shared" si="81"/>
        <v>#VALUE!</v>
      </c>
      <c r="F426" s="9" t="e">
        <f t="shared" si="82"/>
        <v>#VALUE!</v>
      </c>
      <c r="G426" s="9" t="str">
        <f t="shared" si="83"/>
        <v/>
      </c>
      <c r="H426" s="9" t="str">
        <f t="shared" si="84"/>
        <v/>
      </c>
      <c r="I426" s="9" t="str">
        <f t="shared" si="85"/>
        <v/>
      </c>
      <c r="J426" s="9" t="str">
        <f t="shared" si="86"/>
        <v/>
      </c>
      <c r="K426" s="11" t="e">
        <f t="shared" si="87"/>
        <v>#VALUE!</v>
      </c>
      <c r="L426" s="11" t="e">
        <f t="shared" si="88"/>
        <v>#VALUE!</v>
      </c>
      <c r="M426" s="11" t="e">
        <f t="shared" si="89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90"/>
        <v>#VALUE!</v>
      </c>
      <c r="S426" s="11" t="e">
        <f t="shared" si="91"/>
        <v>#VALUE!</v>
      </c>
      <c r="T426" s="11" t="e">
        <f t="shared" si="92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80"/>
        <v>#VALUE!</v>
      </c>
      <c r="E427" s="9" t="e">
        <f t="shared" si="81"/>
        <v>#VALUE!</v>
      </c>
      <c r="F427" s="9" t="e">
        <f t="shared" si="82"/>
        <v>#VALUE!</v>
      </c>
      <c r="G427" s="9" t="str">
        <f t="shared" si="83"/>
        <v/>
      </c>
      <c r="H427" s="9" t="str">
        <f t="shared" si="84"/>
        <v/>
      </c>
      <c r="I427" s="9" t="str">
        <f t="shared" si="85"/>
        <v/>
      </c>
      <c r="J427" s="9" t="str">
        <f t="shared" si="86"/>
        <v/>
      </c>
      <c r="K427" s="11" t="e">
        <f t="shared" si="87"/>
        <v>#VALUE!</v>
      </c>
      <c r="L427" s="11" t="e">
        <f t="shared" si="88"/>
        <v>#VALUE!</v>
      </c>
      <c r="M427" s="11" t="e">
        <f t="shared" si="89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90"/>
        <v>#VALUE!</v>
      </c>
      <c r="S427" s="11" t="e">
        <f t="shared" si="91"/>
        <v>#VALUE!</v>
      </c>
      <c r="T427" s="11" t="e">
        <f t="shared" si="92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80"/>
        <v>#VALUE!</v>
      </c>
      <c r="E428" s="9" t="e">
        <f t="shared" si="81"/>
        <v>#VALUE!</v>
      </c>
      <c r="F428" s="9" t="e">
        <f t="shared" si="82"/>
        <v>#VALUE!</v>
      </c>
      <c r="G428" s="9" t="str">
        <f t="shared" si="83"/>
        <v/>
      </c>
      <c r="H428" s="9" t="str">
        <f t="shared" si="84"/>
        <v/>
      </c>
      <c r="I428" s="9" t="str">
        <f t="shared" si="85"/>
        <v/>
      </c>
      <c r="J428" s="9" t="str">
        <f t="shared" si="86"/>
        <v/>
      </c>
      <c r="K428" s="11" t="e">
        <f t="shared" si="87"/>
        <v>#VALUE!</v>
      </c>
      <c r="L428" s="11" t="e">
        <f t="shared" si="88"/>
        <v>#VALUE!</v>
      </c>
      <c r="M428" s="11" t="e">
        <f t="shared" si="89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90"/>
        <v>#VALUE!</v>
      </c>
      <c r="S428" s="11" t="e">
        <f t="shared" si="91"/>
        <v>#VALUE!</v>
      </c>
      <c r="T428" s="11" t="e">
        <f t="shared" si="92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80"/>
        <v>#VALUE!</v>
      </c>
      <c r="E429" s="9" t="e">
        <f t="shared" si="81"/>
        <v>#VALUE!</v>
      </c>
      <c r="F429" s="9" t="e">
        <f t="shared" si="82"/>
        <v>#VALUE!</v>
      </c>
      <c r="G429" s="9" t="str">
        <f t="shared" si="83"/>
        <v/>
      </c>
      <c r="H429" s="9" t="str">
        <f t="shared" si="84"/>
        <v/>
      </c>
      <c r="I429" s="9" t="str">
        <f t="shared" si="85"/>
        <v/>
      </c>
      <c r="J429" s="9" t="str">
        <f t="shared" si="86"/>
        <v/>
      </c>
      <c r="K429" s="11" t="e">
        <f t="shared" si="87"/>
        <v>#VALUE!</v>
      </c>
      <c r="L429" s="11" t="e">
        <f t="shared" si="88"/>
        <v>#VALUE!</v>
      </c>
      <c r="M429" s="11" t="e">
        <f t="shared" si="89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90"/>
        <v>#VALUE!</v>
      </c>
      <c r="S429" s="11" t="e">
        <f t="shared" si="91"/>
        <v>#VALUE!</v>
      </c>
      <c r="T429" s="11" t="e">
        <f t="shared" si="92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80"/>
        <v>#VALUE!</v>
      </c>
      <c r="E430" s="9" t="e">
        <f t="shared" si="81"/>
        <v>#VALUE!</v>
      </c>
      <c r="F430" s="9" t="e">
        <f t="shared" si="82"/>
        <v>#VALUE!</v>
      </c>
      <c r="G430" s="9" t="str">
        <f t="shared" si="83"/>
        <v/>
      </c>
      <c r="H430" s="9" t="str">
        <f t="shared" si="84"/>
        <v/>
      </c>
      <c r="I430" s="9" t="str">
        <f t="shared" si="85"/>
        <v/>
      </c>
      <c r="J430" s="9" t="str">
        <f t="shared" si="86"/>
        <v/>
      </c>
      <c r="K430" s="11" t="e">
        <f t="shared" si="87"/>
        <v>#VALUE!</v>
      </c>
      <c r="L430" s="11" t="e">
        <f t="shared" si="88"/>
        <v>#VALUE!</v>
      </c>
      <c r="M430" s="11" t="e">
        <f t="shared" si="89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90"/>
        <v>#VALUE!</v>
      </c>
      <c r="S430" s="11" t="e">
        <f t="shared" si="91"/>
        <v>#VALUE!</v>
      </c>
      <c r="T430" s="11" t="e">
        <f t="shared" si="92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80"/>
        <v>#VALUE!</v>
      </c>
      <c r="E431" s="9" t="e">
        <f t="shared" si="81"/>
        <v>#VALUE!</v>
      </c>
      <c r="F431" s="9" t="e">
        <f t="shared" si="82"/>
        <v>#VALUE!</v>
      </c>
      <c r="G431" s="9" t="str">
        <f t="shared" si="83"/>
        <v/>
      </c>
      <c r="H431" s="9" t="str">
        <f t="shared" si="84"/>
        <v/>
      </c>
      <c r="I431" s="9" t="str">
        <f t="shared" si="85"/>
        <v/>
      </c>
      <c r="J431" s="9" t="str">
        <f t="shared" si="86"/>
        <v/>
      </c>
      <c r="K431" s="11" t="e">
        <f t="shared" si="87"/>
        <v>#VALUE!</v>
      </c>
      <c r="L431" s="11" t="e">
        <f t="shared" si="88"/>
        <v>#VALUE!</v>
      </c>
      <c r="M431" s="11" t="e">
        <f t="shared" si="89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90"/>
        <v>#VALUE!</v>
      </c>
      <c r="S431" s="11" t="e">
        <f t="shared" si="91"/>
        <v>#VALUE!</v>
      </c>
      <c r="T431" s="11" t="e">
        <f t="shared" si="92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80"/>
        <v>#VALUE!</v>
      </c>
      <c r="E432" s="9" t="e">
        <f t="shared" si="81"/>
        <v>#VALUE!</v>
      </c>
      <c r="F432" s="9" t="e">
        <f t="shared" si="82"/>
        <v>#VALUE!</v>
      </c>
      <c r="G432" s="9" t="str">
        <f t="shared" si="83"/>
        <v/>
      </c>
      <c r="H432" s="9" t="str">
        <f t="shared" si="84"/>
        <v/>
      </c>
      <c r="I432" s="9" t="str">
        <f t="shared" si="85"/>
        <v/>
      </c>
      <c r="J432" s="9" t="str">
        <f t="shared" si="86"/>
        <v/>
      </c>
      <c r="K432" s="11" t="e">
        <f t="shared" si="87"/>
        <v>#VALUE!</v>
      </c>
      <c r="L432" s="11" t="e">
        <f t="shared" si="88"/>
        <v>#VALUE!</v>
      </c>
      <c r="M432" s="11" t="e">
        <f t="shared" si="89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90"/>
        <v>#VALUE!</v>
      </c>
      <c r="S432" s="11" t="e">
        <f t="shared" si="91"/>
        <v>#VALUE!</v>
      </c>
      <c r="T432" s="11" t="e">
        <f t="shared" si="92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80"/>
        <v>#VALUE!</v>
      </c>
      <c r="E433" s="9" t="e">
        <f t="shared" si="81"/>
        <v>#VALUE!</v>
      </c>
      <c r="F433" s="9" t="e">
        <f t="shared" si="82"/>
        <v>#VALUE!</v>
      </c>
      <c r="G433" s="9" t="str">
        <f t="shared" si="83"/>
        <v/>
      </c>
      <c r="H433" s="9" t="str">
        <f t="shared" si="84"/>
        <v/>
      </c>
      <c r="I433" s="9" t="str">
        <f t="shared" si="85"/>
        <v/>
      </c>
      <c r="J433" s="9" t="str">
        <f t="shared" si="86"/>
        <v/>
      </c>
      <c r="K433" s="11" t="e">
        <f t="shared" si="87"/>
        <v>#VALUE!</v>
      </c>
      <c r="L433" s="11" t="e">
        <f t="shared" si="88"/>
        <v>#VALUE!</v>
      </c>
      <c r="M433" s="11" t="e">
        <f t="shared" si="89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90"/>
        <v>#VALUE!</v>
      </c>
      <c r="S433" s="11" t="e">
        <f t="shared" si="91"/>
        <v>#VALUE!</v>
      </c>
      <c r="T433" s="11" t="e">
        <f t="shared" si="92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80"/>
        <v>#VALUE!</v>
      </c>
      <c r="E434" s="9" t="e">
        <f t="shared" si="81"/>
        <v>#VALUE!</v>
      </c>
      <c r="F434" s="9" t="e">
        <f t="shared" si="82"/>
        <v>#VALUE!</v>
      </c>
      <c r="G434" s="9" t="str">
        <f t="shared" si="83"/>
        <v/>
      </c>
      <c r="H434" s="9" t="str">
        <f t="shared" si="84"/>
        <v/>
      </c>
      <c r="I434" s="9" t="str">
        <f t="shared" si="85"/>
        <v/>
      </c>
      <c r="J434" s="9" t="str">
        <f t="shared" si="86"/>
        <v/>
      </c>
      <c r="K434" s="11" t="e">
        <f t="shared" si="87"/>
        <v>#VALUE!</v>
      </c>
      <c r="L434" s="11" t="e">
        <f t="shared" si="88"/>
        <v>#VALUE!</v>
      </c>
      <c r="M434" s="11" t="e">
        <f t="shared" si="89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90"/>
        <v>#VALUE!</v>
      </c>
      <c r="S434" s="11" t="e">
        <f t="shared" si="91"/>
        <v>#VALUE!</v>
      </c>
      <c r="T434" s="11" t="e">
        <f t="shared" si="92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80"/>
        <v>#VALUE!</v>
      </c>
      <c r="E435" s="9" t="e">
        <f t="shared" si="81"/>
        <v>#VALUE!</v>
      </c>
      <c r="F435" s="9" t="e">
        <f t="shared" si="82"/>
        <v>#VALUE!</v>
      </c>
      <c r="G435" s="9" t="str">
        <f t="shared" si="83"/>
        <v/>
      </c>
      <c r="H435" s="9" t="str">
        <f t="shared" si="84"/>
        <v/>
      </c>
      <c r="I435" s="9" t="str">
        <f t="shared" si="85"/>
        <v/>
      </c>
      <c r="J435" s="9" t="str">
        <f t="shared" si="86"/>
        <v/>
      </c>
      <c r="K435" s="11" t="e">
        <f t="shared" si="87"/>
        <v>#VALUE!</v>
      </c>
      <c r="L435" s="11" t="e">
        <f t="shared" si="88"/>
        <v>#VALUE!</v>
      </c>
      <c r="M435" s="11" t="e">
        <f t="shared" si="89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90"/>
        <v>#VALUE!</v>
      </c>
      <c r="S435" s="11" t="e">
        <f t="shared" si="91"/>
        <v>#VALUE!</v>
      </c>
      <c r="T435" s="11" t="e">
        <f t="shared" si="92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80"/>
        <v>#VALUE!</v>
      </c>
      <c r="E436" s="9" t="e">
        <f t="shared" si="81"/>
        <v>#VALUE!</v>
      </c>
      <c r="F436" s="9" t="e">
        <f t="shared" si="82"/>
        <v>#VALUE!</v>
      </c>
      <c r="G436" s="9" t="str">
        <f t="shared" si="83"/>
        <v/>
      </c>
      <c r="H436" s="9" t="str">
        <f t="shared" si="84"/>
        <v/>
      </c>
      <c r="I436" s="9" t="str">
        <f t="shared" si="85"/>
        <v/>
      </c>
      <c r="J436" s="9" t="str">
        <f t="shared" si="86"/>
        <v/>
      </c>
      <c r="K436" s="11" t="e">
        <f t="shared" si="87"/>
        <v>#VALUE!</v>
      </c>
      <c r="L436" s="11" t="e">
        <f t="shared" si="88"/>
        <v>#VALUE!</v>
      </c>
      <c r="M436" s="11" t="e">
        <f t="shared" si="89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90"/>
        <v>#VALUE!</v>
      </c>
      <c r="S436" s="11" t="e">
        <f t="shared" si="91"/>
        <v>#VALUE!</v>
      </c>
      <c r="T436" s="11" t="e">
        <f t="shared" si="92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80"/>
        <v>#VALUE!</v>
      </c>
      <c r="E437" s="9" t="e">
        <f t="shared" si="81"/>
        <v>#VALUE!</v>
      </c>
      <c r="F437" s="9" t="e">
        <f t="shared" si="82"/>
        <v>#VALUE!</v>
      </c>
      <c r="G437" s="9" t="str">
        <f t="shared" si="83"/>
        <v/>
      </c>
      <c r="H437" s="9" t="str">
        <f t="shared" si="84"/>
        <v/>
      </c>
      <c r="I437" s="9" t="str">
        <f t="shared" si="85"/>
        <v/>
      </c>
      <c r="J437" s="9" t="str">
        <f t="shared" si="86"/>
        <v/>
      </c>
      <c r="K437" s="11" t="e">
        <f t="shared" si="87"/>
        <v>#VALUE!</v>
      </c>
      <c r="L437" s="11" t="e">
        <f t="shared" si="88"/>
        <v>#VALUE!</v>
      </c>
      <c r="M437" s="11" t="e">
        <f t="shared" si="89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90"/>
        <v>#VALUE!</v>
      </c>
      <c r="S437" s="11" t="e">
        <f t="shared" si="91"/>
        <v>#VALUE!</v>
      </c>
      <c r="T437" s="11" t="e">
        <f t="shared" si="92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80"/>
        <v>#VALUE!</v>
      </c>
      <c r="E438" s="9" t="e">
        <f t="shared" si="81"/>
        <v>#VALUE!</v>
      </c>
      <c r="F438" s="9" t="e">
        <f t="shared" si="82"/>
        <v>#VALUE!</v>
      </c>
      <c r="G438" s="9" t="str">
        <f t="shared" si="83"/>
        <v/>
      </c>
      <c r="H438" s="9" t="str">
        <f t="shared" si="84"/>
        <v/>
      </c>
      <c r="I438" s="9" t="str">
        <f t="shared" si="85"/>
        <v/>
      </c>
      <c r="J438" s="9" t="str">
        <f t="shared" si="86"/>
        <v/>
      </c>
      <c r="K438" s="11" t="e">
        <f t="shared" si="87"/>
        <v>#VALUE!</v>
      </c>
      <c r="L438" s="11" t="e">
        <f t="shared" si="88"/>
        <v>#VALUE!</v>
      </c>
      <c r="M438" s="11" t="e">
        <f t="shared" si="89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90"/>
        <v>#VALUE!</v>
      </c>
      <c r="S438" s="11" t="e">
        <f t="shared" si="91"/>
        <v>#VALUE!</v>
      </c>
      <c r="T438" s="11" t="e">
        <f t="shared" si="92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80"/>
        <v>#VALUE!</v>
      </c>
      <c r="E439" s="9" t="e">
        <f t="shared" si="81"/>
        <v>#VALUE!</v>
      </c>
      <c r="F439" s="9" t="e">
        <f t="shared" si="82"/>
        <v>#VALUE!</v>
      </c>
      <c r="G439" s="9" t="str">
        <f t="shared" si="83"/>
        <v/>
      </c>
      <c r="H439" s="9" t="str">
        <f t="shared" si="84"/>
        <v/>
      </c>
      <c r="I439" s="9" t="str">
        <f t="shared" si="85"/>
        <v/>
      </c>
      <c r="J439" s="9" t="str">
        <f t="shared" si="86"/>
        <v/>
      </c>
      <c r="K439" s="11" t="e">
        <f t="shared" si="87"/>
        <v>#VALUE!</v>
      </c>
      <c r="L439" s="11" t="e">
        <f t="shared" si="88"/>
        <v>#VALUE!</v>
      </c>
      <c r="M439" s="11" t="e">
        <f t="shared" si="89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90"/>
        <v>#VALUE!</v>
      </c>
      <c r="S439" s="11" t="e">
        <f t="shared" si="91"/>
        <v>#VALUE!</v>
      </c>
      <c r="T439" s="11" t="e">
        <f t="shared" si="92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80"/>
        <v>#VALUE!</v>
      </c>
      <c r="E440" s="9" t="e">
        <f t="shared" si="81"/>
        <v>#VALUE!</v>
      </c>
      <c r="F440" s="9" t="e">
        <f t="shared" si="82"/>
        <v>#VALUE!</v>
      </c>
      <c r="G440" s="9" t="str">
        <f t="shared" si="83"/>
        <v/>
      </c>
      <c r="H440" s="9" t="str">
        <f t="shared" si="84"/>
        <v/>
      </c>
      <c r="I440" s="9" t="str">
        <f t="shared" si="85"/>
        <v/>
      </c>
      <c r="J440" s="9" t="str">
        <f t="shared" si="86"/>
        <v/>
      </c>
      <c r="K440" s="11" t="e">
        <f t="shared" si="87"/>
        <v>#VALUE!</v>
      </c>
      <c r="L440" s="11" t="e">
        <f t="shared" si="88"/>
        <v>#VALUE!</v>
      </c>
      <c r="M440" s="11" t="e">
        <f t="shared" si="89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90"/>
        <v>#VALUE!</v>
      </c>
      <c r="S440" s="11" t="e">
        <f t="shared" si="91"/>
        <v>#VALUE!</v>
      </c>
      <c r="T440" s="11" t="e">
        <f t="shared" si="92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80"/>
        <v>#VALUE!</v>
      </c>
      <c r="E441" s="9" t="e">
        <f t="shared" si="81"/>
        <v>#VALUE!</v>
      </c>
      <c r="F441" s="9" t="e">
        <f t="shared" si="82"/>
        <v>#VALUE!</v>
      </c>
      <c r="G441" s="9" t="str">
        <f t="shared" si="83"/>
        <v/>
      </c>
      <c r="H441" s="9" t="str">
        <f t="shared" si="84"/>
        <v/>
      </c>
      <c r="I441" s="9" t="str">
        <f t="shared" si="85"/>
        <v/>
      </c>
      <c r="J441" s="9" t="str">
        <f t="shared" si="86"/>
        <v/>
      </c>
      <c r="K441" s="11" t="e">
        <f t="shared" si="87"/>
        <v>#VALUE!</v>
      </c>
      <c r="L441" s="11" t="e">
        <f t="shared" si="88"/>
        <v>#VALUE!</v>
      </c>
      <c r="M441" s="11" t="e">
        <f t="shared" si="89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90"/>
        <v>#VALUE!</v>
      </c>
      <c r="S441" s="11" t="e">
        <f t="shared" si="91"/>
        <v>#VALUE!</v>
      </c>
      <c r="T441" s="11" t="e">
        <f t="shared" si="92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80"/>
        <v>#VALUE!</v>
      </c>
      <c r="E442" s="9" t="e">
        <f t="shared" si="81"/>
        <v>#VALUE!</v>
      </c>
      <c r="F442" s="9" t="e">
        <f t="shared" si="82"/>
        <v>#VALUE!</v>
      </c>
      <c r="G442" s="9" t="str">
        <f t="shared" si="83"/>
        <v/>
      </c>
      <c r="H442" s="9" t="str">
        <f t="shared" si="84"/>
        <v/>
      </c>
      <c r="I442" s="9" t="str">
        <f t="shared" si="85"/>
        <v/>
      </c>
      <c r="J442" s="9" t="str">
        <f t="shared" si="86"/>
        <v/>
      </c>
      <c r="K442" s="11" t="e">
        <f t="shared" si="87"/>
        <v>#VALUE!</v>
      </c>
      <c r="L442" s="11" t="e">
        <f t="shared" si="88"/>
        <v>#VALUE!</v>
      </c>
      <c r="M442" s="11" t="e">
        <f t="shared" si="89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90"/>
        <v>#VALUE!</v>
      </c>
      <c r="S442" s="11" t="e">
        <f t="shared" si="91"/>
        <v>#VALUE!</v>
      </c>
      <c r="T442" s="11" t="e">
        <f t="shared" si="92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80"/>
        <v>#VALUE!</v>
      </c>
      <c r="E443" s="9" t="e">
        <f t="shared" si="81"/>
        <v>#VALUE!</v>
      </c>
      <c r="F443" s="9" t="e">
        <f t="shared" si="82"/>
        <v>#VALUE!</v>
      </c>
      <c r="G443" s="9" t="str">
        <f t="shared" si="83"/>
        <v/>
      </c>
      <c r="H443" s="9" t="str">
        <f t="shared" si="84"/>
        <v/>
      </c>
      <c r="I443" s="9" t="str">
        <f t="shared" si="85"/>
        <v/>
      </c>
      <c r="J443" s="9" t="str">
        <f t="shared" si="86"/>
        <v/>
      </c>
      <c r="K443" s="11" t="e">
        <f t="shared" si="87"/>
        <v>#VALUE!</v>
      </c>
      <c r="L443" s="11" t="e">
        <f t="shared" si="88"/>
        <v>#VALUE!</v>
      </c>
      <c r="M443" s="11" t="e">
        <f t="shared" si="89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90"/>
        <v>#VALUE!</v>
      </c>
      <c r="S443" s="11" t="e">
        <f t="shared" si="91"/>
        <v>#VALUE!</v>
      </c>
      <c r="T443" s="11" t="e">
        <f t="shared" si="92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80"/>
        <v>#VALUE!</v>
      </c>
      <c r="E444" s="9" t="e">
        <f t="shared" si="81"/>
        <v>#VALUE!</v>
      </c>
      <c r="F444" s="9" t="e">
        <f t="shared" si="82"/>
        <v>#VALUE!</v>
      </c>
      <c r="G444" s="9" t="str">
        <f t="shared" si="83"/>
        <v/>
      </c>
      <c r="H444" s="9" t="str">
        <f t="shared" si="84"/>
        <v/>
      </c>
      <c r="I444" s="9" t="str">
        <f t="shared" si="85"/>
        <v/>
      </c>
      <c r="J444" s="9" t="str">
        <f t="shared" si="86"/>
        <v/>
      </c>
      <c r="K444" s="11" t="e">
        <f t="shared" si="87"/>
        <v>#VALUE!</v>
      </c>
      <c r="L444" s="11" t="e">
        <f t="shared" si="88"/>
        <v>#VALUE!</v>
      </c>
      <c r="M444" s="11" t="e">
        <f t="shared" si="89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90"/>
        <v>#VALUE!</v>
      </c>
      <c r="S444" s="11" t="e">
        <f t="shared" si="91"/>
        <v>#VALUE!</v>
      </c>
      <c r="T444" s="11" t="e">
        <f t="shared" si="92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80"/>
        <v>#VALUE!</v>
      </c>
      <c r="E445" s="9" t="e">
        <f t="shared" si="81"/>
        <v>#VALUE!</v>
      </c>
      <c r="F445" s="9" t="e">
        <f t="shared" si="82"/>
        <v>#VALUE!</v>
      </c>
      <c r="G445" s="9" t="str">
        <f t="shared" si="83"/>
        <v/>
      </c>
      <c r="H445" s="9" t="str">
        <f t="shared" si="84"/>
        <v/>
      </c>
      <c r="I445" s="9" t="str">
        <f t="shared" si="85"/>
        <v/>
      </c>
      <c r="J445" s="9" t="str">
        <f t="shared" si="86"/>
        <v/>
      </c>
      <c r="K445" s="11" t="e">
        <f t="shared" si="87"/>
        <v>#VALUE!</v>
      </c>
      <c r="L445" s="11" t="e">
        <f t="shared" si="88"/>
        <v>#VALUE!</v>
      </c>
      <c r="M445" s="11" t="e">
        <f t="shared" si="89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90"/>
        <v>#VALUE!</v>
      </c>
      <c r="S445" s="11" t="e">
        <f t="shared" si="91"/>
        <v>#VALUE!</v>
      </c>
      <c r="T445" s="11" t="e">
        <f t="shared" si="92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80"/>
        <v>#VALUE!</v>
      </c>
      <c r="E446" s="9" t="e">
        <f t="shared" si="81"/>
        <v>#VALUE!</v>
      </c>
      <c r="F446" s="9" t="e">
        <f t="shared" si="82"/>
        <v>#VALUE!</v>
      </c>
      <c r="G446" s="9" t="str">
        <f t="shared" si="83"/>
        <v/>
      </c>
      <c r="H446" s="9" t="str">
        <f t="shared" si="84"/>
        <v/>
      </c>
      <c r="I446" s="9" t="str">
        <f t="shared" si="85"/>
        <v/>
      </c>
      <c r="J446" s="9" t="str">
        <f t="shared" si="86"/>
        <v/>
      </c>
      <c r="K446" s="11" t="e">
        <f t="shared" si="87"/>
        <v>#VALUE!</v>
      </c>
      <c r="L446" s="11" t="e">
        <f t="shared" si="88"/>
        <v>#VALUE!</v>
      </c>
      <c r="M446" s="11" t="e">
        <f t="shared" si="89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90"/>
        <v>#VALUE!</v>
      </c>
      <c r="S446" s="11" t="e">
        <f t="shared" si="91"/>
        <v>#VALUE!</v>
      </c>
      <c r="T446" s="11" t="e">
        <f t="shared" si="92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80"/>
        <v>#VALUE!</v>
      </c>
      <c r="E447" s="9" t="e">
        <f t="shared" si="81"/>
        <v>#VALUE!</v>
      </c>
      <c r="F447" s="9" t="e">
        <f t="shared" si="82"/>
        <v>#VALUE!</v>
      </c>
      <c r="G447" s="9" t="str">
        <f t="shared" si="83"/>
        <v/>
      </c>
      <c r="H447" s="9" t="str">
        <f t="shared" si="84"/>
        <v/>
      </c>
      <c r="I447" s="9" t="str">
        <f t="shared" si="85"/>
        <v/>
      </c>
      <c r="J447" s="9" t="str">
        <f t="shared" si="86"/>
        <v/>
      </c>
      <c r="K447" s="11" t="e">
        <f t="shared" si="87"/>
        <v>#VALUE!</v>
      </c>
      <c r="L447" s="11" t="e">
        <f t="shared" si="88"/>
        <v>#VALUE!</v>
      </c>
      <c r="M447" s="11" t="e">
        <f t="shared" si="89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90"/>
        <v>#VALUE!</v>
      </c>
      <c r="S447" s="11" t="e">
        <f t="shared" si="91"/>
        <v>#VALUE!</v>
      </c>
      <c r="T447" s="11" t="e">
        <f t="shared" si="92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80"/>
        <v>#VALUE!</v>
      </c>
      <c r="E448" s="9" t="e">
        <f t="shared" si="81"/>
        <v>#VALUE!</v>
      </c>
      <c r="F448" s="9" t="e">
        <f t="shared" si="82"/>
        <v>#VALUE!</v>
      </c>
      <c r="G448" s="9" t="str">
        <f t="shared" si="83"/>
        <v/>
      </c>
      <c r="H448" s="9" t="str">
        <f t="shared" si="84"/>
        <v/>
      </c>
      <c r="I448" s="9" t="str">
        <f t="shared" si="85"/>
        <v/>
      </c>
      <c r="J448" s="9" t="str">
        <f t="shared" si="86"/>
        <v/>
      </c>
      <c r="K448" s="11" t="e">
        <f t="shared" si="87"/>
        <v>#VALUE!</v>
      </c>
      <c r="L448" s="11" t="e">
        <f t="shared" si="88"/>
        <v>#VALUE!</v>
      </c>
      <c r="M448" s="11" t="e">
        <f t="shared" si="89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90"/>
        <v>#VALUE!</v>
      </c>
      <c r="S448" s="11" t="e">
        <f t="shared" si="91"/>
        <v>#VALUE!</v>
      </c>
      <c r="T448" s="11" t="e">
        <f t="shared" si="92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80"/>
        <v>#VALUE!</v>
      </c>
      <c r="E449" s="9" t="e">
        <f t="shared" si="81"/>
        <v>#VALUE!</v>
      </c>
      <c r="F449" s="9" t="e">
        <f t="shared" si="82"/>
        <v>#VALUE!</v>
      </c>
      <c r="G449" s="9" t="str">
        <f t="shared" si="83"/>
        <v/>
      </c>
      <c r="H449" s="9" t="str">
        <f t="shared" si="84"/>
        <v/>
      </c>
      <c r="I449" s="9" t="str">
        <f t="shared" si="85"/>
        <v/>
      </c>
      <c r="J449" s="9" t="str">
        <f t="shared" si="86"/>
        <v/>
      </c>
      <c r="K449" s="11" t="e">
        <f t="shared" si="87"/>
        <v>#VALUE!</v>
      </c>
      <c r="L449" s="11" t="e">
        <f t="shared" si="88"/>
        <v>#VALUE!</v>
      </c>
      <c r="M449" s="11" t="e">
        <f t="shared" si="89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90"/>
        <v>#VALUE!</v>
      </c>
      <c r="S449" s="11" t="e">
        <f t="shared" si="91"/>
        <v>#VALUE!</v>
      </c>
      <c r="T449" s="11" t="e">
        <f t="shared" si="92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80"/>
        <v>#VALUE!</v>
      </c>
      <c r="E450" s="9" t="e">
        <f t="shared" si="81"/>
        <v>#VALUE!</v>
      </c>
      <c r="F450" s="9" t="e">
        <f t="shared" si="82"/>
        <v>#VALUE!</v>
      </c>
      <c r="G450" s="9" t="str">
        <f t="shared" si="83"/>
        <v/>
      </c>
      <c r="H450" s="9" t="str">
        <f t="shared" si="84"/>
        <v/>
      </c>
      <c r="I450" s="9" t="str">
        <f t="shared" si="85"/>
        <v/>
      </c>
      <c r="J450" s="9" t="str">
        <f t="shared" si="86"/>
        <v/>
      </c>
      <c r="K450" s="11" t="e">
        <f t="shared" si="87"/>
        <v>#VALUE!</v>
      </c>
      <c r="L450" s="11" t="e">
        <f t="shared" si="88"/>
        <v>#VALUE!</v>
      </c>
      <c r="M450" s="11" t="e">
        <f t="shared" si="89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90"/>
        <v>#VALUE!</v>
      </c>
      <c r="S450" s="11" t="e">
        <f t="shared" si="91"/>
        <v>#VALUE!</v>
      </c>
      <c r="T450" s="11" t="e">
        <f t="shared" si="92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80"/>
        <v>#VALUE!</v>
      </c>
      <c r="E451" s="9" t="e">
        <f t="shared" si="81"/>
        <v>#VALUE!</v>
      </c>
      <c r="F451" s="9" t="e">
        <f t="shared" si="82"/>
        <v>#VALUE!</v>
      </c>
      <c r="G451" s="9" t="str">
        <f t="shared" si="83"/>
        <v/>
      </c>
      <c r="H451" s="9" t="str">
        <f t="shared" si="84"/>
        <v/>
      </c>
      <c r="I451" s="9" t="str">
        <f t="shared" si="85"/>
        <v/>
      </c>
      <c r="J451" s="9" t="str">
        <f t="shared" si="86"/>
        <v/>
      </c>
      <c r="K451" s="11" t="e">
        <f t="shared" si="87"/>
        <v>#VALUE!</v>
      </c>
      <c r="L451" s="11" t="e">
        <f t="shared" si="88"/>
        <v>#VALUE!</v>
      </c>
      <c r="M451" s="11" t="e">
        <f t="shared" si="89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90"/>
        <v>#VALUE!</v>
      </c>
      <c r="S451" s="11" t="e">
        <f t="shared" si="91"/>
        <v>#VALUE!</v>
      </c>
      <c r="T451" s="11" t="e">
        <f t="shared" si="92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93">(K452/(AR452+K452-(AR452*K452)))</f>
        <v>#VALUE!</v>
      </c>
      <c r="E452" s="9" t="e">
        <f t="shared" ref="E452:E515" si="94">(L452/(AR452+L452-(AR452*L452)))</f>
        <v>#VALUE!</v>
      </c>
      <c r="F452" s="9" t="e">
        <f t="shared" ref="F452:F515" si="95">(M452/(AR452+M452-(AR452*M452)))</f>
        <v>#VALUE!</v>
      </c>
      <c r="G452" s="9" t="str">
        <f t="shared" ref="G452:G515" si="96">AR452</f>
        <v/>
      </c>
      <c r="H452" s="9" t="str">
        <f t="shared" ref="H452:H515" si="97">IF(A452="","",1/D452)</f>
        <v/>
      </c>
      <c r="I452" s="9" t="str">
        <f t="shared" ref="I452:I515" si="98">IF(B452="","",1/E452)</f>
        <v/>
      </c>
      <c r="J452" s="9" t="str">
        <f t="shared" ref="J452:J515" si="99">IF(C452="","",1/F452)</f>
        <v/>
      </c>
      <c r="K452" s="11" t="e">
        <f t="shared" ref="K452:K515" si="100">1/A452</f>
        <v>#VALUE!</v>
      </c>
      <c r="L452" s="11" t="e">
        <f t="shared" ref="L452:L515" si="101">1/B452</f>
        <v>#VALUE!</v>
      </c>
      <c r="M452" s="11" t="e">
        <f t="shared" ref="M452:M515" si="102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03">O452/N452</f>
        <v>#VALUE!</v>
      </c>
      <c r="S452" s="11" t="e">
        <f t="shared" ref="S452:S515" si="104">P452/N452</f>
        <v>#VALUE!</v>
      </c>
      <c r="T452" s="11" t="e">
        <f t="shared" ref="T452:T515" si="105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93"/>
        <v>#VALUE!</v>
      </c>
      <c r="E453" s="9" t="e">
        <f t="shared" si="94"/>
        <v>#VALUE!</v>
      </c>
      <c r="F453" s="9" t="e">
        <f t="shared" si="95"/>
        <v>#VALUE!</v>
      </c>
      <c r="G453" s="9" t="str">
        <f t="shared" si="96"/>
        <v/>
      </c>
      <c r="H453" s="9" t="str">
        <f t="shared" si="97"/>
        <v/>
      </c>
      <c r="I453" s="9" t="str">
        <f t="shared" si="98"/>
        <v/>
      </c>
      <c r="J453" s="9" t="str">
        <f t="shared" si="99"/>
        <v/>
      </c>
      <c r="K453" s="11" t="e">
        <f t="shared" si="100"/>
        <v>#VALUE!</v>
      </c>
      <c r="L453" s="11" t="e">
        <f t="shared" si="101"/>
        <v>#VALUE!</v>
      </c>
      <c r="M453" s="11" t="e">
        <f t="shared" si="102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03"/>
        <v>#VALUE!</v>
      </c>
      <c r="S453" s="11" t="e">
        <f t="shared" si="104"/>
        <v>#VALUE!</v>
      </c>
      <c r="T453" s="11" t="e">
        <f t="shared" si="105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93"/>
        <v>#VALUE!</v>
      </c>
      <c r="E454" s="9" t="e">
        <f t="shared" si="94"/>
        <v>#VALUE!</v>
      </c>
      <c r="F454" s="9" t="e">
        <f t="shared" si="95"/>
        <v>#VALUE!</v>
      </c>
      <c r="G454" s="9" t="str">
        <f t="shared" si="96"/>
        <v/>
      </c>
      <c r="H454" s="9" t="str">
        <f t="shared" si="97"/>
        <v/>
      </c>
      <c r="I454" s="9" t="str">
        <f t="shared" si="98"/>
        <v/>
      </c>
      <c r="J454" s="9" t="str">
        <f t="shared" si="99"/>
        <v/>
      </c>
      <c r="K454" s="11" t="e">
        <f t="shared" si="100"/>
        <v>#VALUE!</v>
      </c>
      <c r="L454" s="11" t="e">
        <f t="shared" si="101"/>
        <v>#VALUE!</v>
      </c>
      <c r="M454" s="11" t="e">
        <f t="shared" si="102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03"/>
        <v>#VALUE!</v>
      </c>
      <c r="S454" s="11" t="e">
        <f t="shared" si="104"/>
        <v>#VALUE!</v>
      </c>
      <c r="T454" s="11" t="e">
        <f t="shared" si="105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93"/>
        <v>#VALUE!</v>
      </c>
      <c r="E455" s="9" t="e">
        <f t="shared" si="94"/>
        <v>#VALUE!</v>
      </c>
      <c r="F455" s="9" t="e">
        <f t="shared" si="95"/>
        <v>#VALUE!</v>
      </c>
      <c r="G455" s="9" t="str">
        <f t="shared" si="96"/>
        <v/>
      </c>
      <c r="H455" s="9" t="str">
        <f t="shared" si="97"/>
        <v/>
      </c>
      <c r="I455" s="9" t="str">
        <f t="shared" si="98"/>
        <v/>
      </c>
      <c r="J455" s="9" t="str">
        <f t="shared" si="99"/>
        <v/>
      </c>
      <c r="K455" s="11" t="e">
        <f t="shared" si="100"/>
        <v>#VALUE!</v>
      </c>
      <c r="L455" s="11" t="e">
        <f t="shared" si="101"/>
        <v>#VALUE!</v>
      </c>
      <c r="M455" s="11" t="e">
        <f t="shared" si="102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03"/>
        <v>#VALUE!</v>
      </c>
      <c r="S455" s="11" t="e">
        <f t="shared" si="104"/>
        <v>#VALUE!</v>
      </c>
      <c r="T455" s="11" t="e">
        <f t="shared" si="105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93"/>
        <v>#VALUE!</v>
      </c>
      <c r="E456" s="9" t="e">
        <f t="shared" si="94"/>
        <v>#VALUE!</v>
      </c>
      <c r="F456" s="9" t="e">
        <f t="shared" si="95"/>
        <v>#VALUE!</v>
      </c>
      <c r="G456" s="9" t="str">
        <f t="shared" si="96"/>
        <v/>
      </c>
      <c r="H456" s="9" t="str">
        <f t="shared" si="97"/>
        <v/>
      </c>
      <c r="I456" s="9" t="str">
        <f t="shared" si="98"/>
        <v/>
      </c>
      <c r="J456" s="9" t="str">
        <f t="shared" si="99"/>
        <v/>
      </c>
      <c r="K456" s="11" t="e">
        <f t="shared" si="100"/>
        <v>#VALUE!</v>
      </c>
      <c r="L456" s="11" t="e">
        <f t="shared" si="101"/>
        <v>#VALUE!</v>
      </c>
      <c r="M456" s="11" t="e">
        <f t="shared" si="102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03"/>
        <v>#VALUE!</v>
      </c>
      <c r="S456" s="11" t="e">
        <f t="shared" si="104"/>
        <v>#VALUE!</v>
      </c>
      <c r="T456" s="11" t="e">
        <f t="shared" si="105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93"/>
        <v>#VALUE!</v>
      </c>
      <c r="E457" s="9" t="e">
        <f t="shared" si="94"/>
        <v>#VALUE!</v>
      </c>
      <c r="F457" s="9" t="e">
        <f t="shared" si="95"/>
        <v>#VALUE!</v>
      </c>
      <c r="G457" s="9" t="str">
        <f t="shared" si="96"/>
        <v/>
      </c>
      <c r="H457" s="9" t="str">
        <f t="shared" si="97"/>
        <v/>
      </c>
      <c r="I457" s="9" t="str">
        <f t="shared" si="98"/>
        <v/>
      </c>
      <c r="J457" s="9" t="str">
        <f t="shared" si="99"/>
        <v/>
      </c>
      <c r="K457" s="11" t="e">
        <f t="shared" si="100"/>
        <v>#VALUE!</v>
      </c>
      <c r="L457" s="11" t="e">
        <f t="shared" si="101"/>
        <v>#VALUE!</v>
      </c>
      <c r="M457" s="11" t="e">
        <f t="shared" si="102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03"/>
        <v>#VALUE!</v>
      </c>
      <c r="S457" s="11" t="e">
        <f t="shared" si="104"/>
        <v>#VALUE!</v>
      </c>
      <c r="T457" s="11" t="e">
        <f t="shared" si="105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93"/>
        <v>#VALUE!</v>
      </c>
      <c r="E458" s="9" t="e">
        <f t="shared" si="94"/>
        <v>#VALUE!</v>
      </c>
      <c r="F458" s="9" t="e">
        <f t="shared" si="95"/>
        <v>#VALUE!</v>
      </c>
      <c r="G458" s="9" t="str">
        <f t="shared" si="96"/>
        <v/>
      </c>
      <c r="H458" s="9" t="str">
        <f t="shared" si="97"/>
        <v/>
      </c>
      <c r="I458" s="9" t="str">
        <f t="shared" si="98"/>
        <v/>
      </c>
      <c r="J458" s="9" t="str">
        <f t="shared" si="99"/>
        <v/>
      </c>
      <c r="K458" s="11" t="e">
        <f t="shared" si="100"/>
        <v>#VALUE!</v>
      </c>
      <c r="L458" s="11" t="e">
        <f t="shared" si="101"/>
        <v>#VALUE!</v>
      </c>
      <c r="M458" s="11" t="e">
        <f t="shared" si="102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03"/>
        <v>#VALUE!</v>
      </c>
      <c r="S458" s="11" t="e">
        <f t="shared" si="104"/>
        <v>#VALUE!</v>
      </c>
      <c r="T458" s="11" t="e">
        <f t="shared" si="105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93"/>
        <v>#VALUE!</v>
      </c>
      <c r="E459" s="9" t="e">
        <f t="shared" si="94"/>
        <v>#VALUE!</v>
      </c>
      <c r="F459" s="9" t="e">
        <f t="shared" si="95"/>
        <v>#VALUE!</v>
      </c>
      <c r="G459" s="9" t="str">
        <f t="shared" si="96"/>
        <v/>
      </c>
      <c r="H459" s="9" t="str">
        <f t="shared" si="97"/>
        <v/>
      </c>
      <c r="I459" s="9" t="str">
        <f t="shared" si="98"/>
        <v/>
      </c>
      <c r="J459" s="9" t="str">
        <f t="shared" si="99"/>
        <v/>
      </c>
      <c r="K459" s="11" t="e">
        <f t="shared" si="100"/>
        <v>#VALUE!</v>
      </c>
      <c r="L459" s="11" t="e">
        <f t="shared" si="101"/>
        <v>#VALUE!</v>
      </c>
      <c r="M459" s="11" t="e">
        <f t="shared" si="102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03"/>
        <v>#VALUE!</v>
      </c>
      <c r="S459" s="11" t="e">
        <f t="shared" si="104"/>
        <v>#VALUE!</v>
      </c>
      <c r="T459" s="11" t="e">
        <f t="shared" si="105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93"/>
        <v>#VALUE!</v>
      </c>
      <c r="E460" s="9" t="e">
        <f t="shared" si="94"/>
        <v>#VALUE!</v>
      </c>
      <c r="F460" s="9" t="e">
        <f t="shared" si="95"/>
        <v>#VALUE!</v>
      </c>
      <c r="G460" s="9" t="str">
        <f t="shared" si="96"/>
        <v/>
      </c>
      <c r="H460" s="9" t="str">
        <f t="shared" si="97"/>
        <v/>
      </c>
      <c r="I460" s="9" t="str">
        <f t="shared" si="98"/>
        <v/>
      </c>
      <c r="J460" s="9" t="str">
        <f t="shared" si="99"/>
        <v/>
      </c>
      <c r="K460" s="11" t="e">
        <f t="shared" si="100"/>
        <v>#VALUE!</v>
      </c>
      <c r="L460" s="11" t="e">
        <f t="shared" si="101"/>
        <v>#VALUE!</v>
      </c>
      <c r="M460" s="11" t="e">
        <f t="shared" si="102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03"/>
        <v>#VALUE!</v>
      </c>
      <c r="S460" s="11" t="e">
        <f t="shared" si="104"/>
        <v>#VALUE!</v>
      </c>
      <c r="T460" s="11" t="e">
        <f t="shared" si="105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93"/>
        <v>#VALUE!</v>
      </c>
      <c r="E461" s="9" t="e">
        <f t="shared" si="94"/>
        <v>#VALUE!</v>
      </c>
      <c r="F461" s="9" t="e">
        <f t="shared" si="95"/>
        <v>#VALUE!</v>
      </c>
      <c r="G461" s="9" t="str">
        <f t="shared" si="96"/>
        <v/>
      </c>
      <c r="H461" s="9" t="str">
        <f t="shared" si="97"/>
        <v/>
      </c>
      <c r="I461" s="9" t="str">
        <f t="shared" si="98"/>
        <v/>
      </c>
      <c r="J461" s="9" t="str">
        <f t="shared" si="99"/>
        <v/>
      </c>
      <c r="K461" s="11" t="e">
        <f t="shared" si="100"/>
        <v>#VALUE!</v>
      </c>
      <c r="L461" s="11" t="e">
        <f t="shared" si="101"/>
        <v>#VALUE!</v>
      </c>
      <c r="M461" s="11" t="e">
        <f t="shared" si="102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03"/>
        <v>#VALUE!</v>
      </c>
      <c r="S461" s="11" t="e">
        <f t="shared" si="104"/>
        <v>#VALUE!</v>
      </c>
      <c r="T461" s="11" t="e">
        <f t="shared" si="105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93"/>
        <v>#VALUE!</v>
      </c>
      <c r="E462" s="9" t="e">
        <f t="shared" si="94"/>
        <v>#VALUE!</v>
      </c>
      <c r="F462" s="9" t="e">
        <f t="shared" si="95"/>
        <v>#VALUE!</v>
      </c>
      <c r="G462" s="9" t="str">
        <f t="shared" si="96"/>
        <v/>
      </c>
      <c r="H462" s="9" t="str">
        <f t="shared" si="97"/>
        <v/>
      </c>
      <c r="I462" s="9" t="str">
        <f t="shared" si="98"/>
        <v/>
      </c>
      <c r="J462" s="9" t="str">
        <f t="shared" si="99"/>
        <v/>
      </c>
      <c r="K462" s="11" t="e">
        <f t="shared" si="100"/>
        <v>#VALUE!</v>
      </c>
      <c r="L462" s="11" t="e">
        <f t="shared" si="101"/>
        <v>#VALUE!</v>
      </c>
      <c r="M462" s="11" t="e">
        <f t="shared" si="102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03"/>
        <v>#VALUE!</v>
      </c>
      <c r="S462" s="11" t="e">
        <f t="shared" si="104"/>
        <v>#VALUE!</v>
      </c>
      <c r="T462" s="11" t="e">
        <f t="shared" si="105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93"/>
        <v>#VALUE!</v>
      </c>
      <c r="E463" s="9" t="e">
        <f t="shared" si="94"/>
        <v>#VALUE!</v>
      </c>
      <c r="F463" s="9" t="e">
        <f t="shared" si="95"/>
        <v>#VALUE!</v>
      </c>
      <c r="G463" s="9" t="str">
        <f t="shared" si="96"/>
        <v/>
      </c>
      <c r="H463" s="9" t="str">
        <f t="shared" si="97"/>
        <v/>
      </c>
      <c r="I463" s="9" t="str">
        <f t="shared" si="98"/>
        <v/>
      </c>
      <c r="J463" s="9" t="str">
        <f t="shared" si="99"/>
        <v/>
      </c>
      <c r="K463" s="11" t="e">
        <f t="shared" si="100"/>
        <v>#VALUE!</v>
      </c>
      <c r="L463" s="11" t="e">
        <f t="shared" si="101"/>
        <v>#VALUE!</v>
      </c>
      <c r="M463" s="11" t="e">
        <f t="shared" si="102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03"/>
        <v>#VALUE!</v>
      </c>
      <c r="S463" s="11" t="e">
        <f t="shared" si="104"/>
        <v>#VALUE!</v>
      </c>
      <c r="T463" s="11" t="e">
        <f t="shared" si="105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93"/>
        <v>#VALUE!</v>
      </c>
      <c r="E464" s="9" t="e">
        <f t="shared" si="94"/>
        <v>#VALUE!</v>
      </c>
      <c r="F464" s="9" t="e">
        <f t="shared" si="95"/>
        <v>#VALUE!</v>
      </c>
      <c r="G464" s="9" t="str">
        <f t="shared" si="96"/>
        <v/>
      </c>
      <c r="H464" s="9" t="str">
        <f t="shared" si="97"/>
        <v/>
      </c>
      <c r="I464" s="9" t="str">
        <f t="shared" si="98"/>
        <v/>
      </c>
      <c r="J464" s="9" t="str">
        <f t="shared" si="99"/>
        <v/>
      </c>
      <c r="K464" s="11" t="e">
        <f t="shared" si="100"/>
        <v>#VALUE!</v>
      </c>
      <c r="L464" s="11" t="e">
        <f t="shared" si="101"/>
        <v>#VALUE!</v>
      </c>
      <c r="M464" s="11" t="e">
        <f t="shared" si="102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03"/>
        <v>#VALUE!</v>
      </c>
      <c r="S464" s="11" t="e">
        <f t="shared" si="104"/>
        <v>#VALUE!</v>
      </c>
      <c r="T464" s="11" t="e">
        <f t="shared" si="105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93"/>
        <v>#VALUE!</v>
      </c>
      <c r="E465" s="9" t="e">
        <f t="shared" si="94"/>
        <v>#VALUE!</v>
      </c>
      <c r="F465" s="9" t="e">
        <f t="shared" si="95"/>
        <v>#VALUE!</v>
      </c>
      <c r="G465" s="9" t="str">
        <f t="shared" si="96"/>
        <v/>
      </c>
      <c r="H465" s="9" t="str">
        <f t="shared" si="97"/>
        <v/>
      </c>
      <c r="I465" s="9" t="str">
        <f t="shared" si="98"/>
        <v/>
      </c>
      <c r="J465" s="9" t="str">
        <f t="shared" si="99"/>
        <v/>
      </c>
      <c r="K465" s="11" t="e">
        <f t="shared" si="100"/>
        <v>#VALUE!</v>
      </c>
      <c r="L465" s="11" t="e">
        <f t="shared" si="101"/>
        <v>#VALUE!</v>
      </c>
      <c r="M465" s="11" t="e">
        <f t="shared" si="102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03"/>
        <v>#VALUE!</v>
      </c>
      <c r="S465" s="11" t="e">
        <f t="shared" si="104"/>
        <v>#VALUE!</v>
      </c>
      <c r="T465" s="11" t="e">
        <f t="shared" si="105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93"/>
        <v>#VALUE!</v>
      </c>
      <c r="E466" s="9" t="e">
        <f t="shared" si="94"/>
        <v>#VALUE!</v>
      </c>
      <c r="F466" s="9" t="e">
        <f t="shared" si="95"/>
        <v>#VALUE!</v>
      </c>
      <c r="G466" s="9" t="str">
        <f t="shared" si="96"/>
        <v/>
      </c>
      <c r="H466" s="9" t="str">
        <f t="shared" si="97"/>
        <v/>
      </c>
      <c r="I466" s="9" t="str">
        <f t="shared" si="98"/>
        <v/>
      </c>
      <c r="J466" s="9" t="str">
        <f t="shared" si="99"/>
        <v/>
      </c>
      <c r="K466" s="11" t="e">
        <f t="shared" si="100"/>
        <v>#VALUE!</v>
      </c>
      <c r="L466" s="11" t="e">
        <f t="shared" si="101"/>
        <v>#VALUE!</v>
      </c>
      <c r="M466" s="11" t="e">
        <f t="shared" si="102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03"/>
        <v>#VALUE!</v>
      </c>
      <c r="S466" s="11" t="e">
        <f t="shared" si="104"/>
        <v>#VALUE!</v>
      </c>
      <c r="T466" s="11" t="e">
        <f t="shared" si="105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93"/>
        <v>#VALUE!</v>
      </c>
      <c r="E467" s="9" t="e">
        <f t="shared" si="94"/>
        <v>#VALUE!</v>
      </c>
      <c r="F467" s="9" t="e">
        <f t="shared" si="95"/>
        <v>#VALUE!</v>
      </c>
      <c r="G467" s="9" t="str">
        <f t="shared" si="96"/>
        <v/>
      </c>
      <c r="H467" s="9" t="str">
        <f t="shared" si="97"/>
        <v/>
      </c>
      <c r="I467" s="9" t="str">
        <f t="shared" si="98"/>
        <v/>
      </c>
      <c r="J467" s="9" t="str">
        <f t="shared" si="99"/>
        <v/>
      </c>
      <c r="K467" s="11" t="e">
        <f t="shared" si="100"/>
        <v>#VALUE!</v>
      </c>
      <c r="L467" s="11" t="e">
        <f t="shared" si="101"/>
        <v>#VALUE!</v>
      </c>
      <c r="M467" s="11" t="e">
        <f t="shared" si="102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03"/>
        <v>#VALUE!</v>
      </c>
      <c r="S467" s="11" t="e">
        <f t="shared" si="104"/>
        <v>#VALUE!</v>
      </c>
      <c r="T467" s="11" t="e">
        <f t="shared" si="105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93"/>
        <v>#VALUE!</v>
      </c>
      <c r="E468" s="9" t="e">
        <f t="shared" si="94"/>
        <v>#VALUE!</v>
      </c>
      <c r="F468" s="9" t="e">
        <f t="shared" si="95"/>
        <v>#VALUE!</v>
      </c>
      <c r="G468" s="9" t="str">
        <f t="shared" si="96"/>
        <v/>
      </c>
      <c r="H468" s="9" t="str">
        <f t="shared" si="97"/>
        <v/>
      </c>
      <c r="I468" s="9" t="str">
        <f t="shared" si="98"/>
        <v/>
      </c>
      <c r="J468" s="9" t="str">
        <f t="shared" si="99"/>
        <v/>
      </c>
      <c r="K468" s="11" t="e">
        <f t="shared" si="100"/>
        <v>#VALUE!</v>
      </c>
      <c r="L468" s="11" t="e">
        <f t="shared" si="101"/>
        <v>#VALUE!</v>
      </c>
      <c r="M468" s="11" t="e">
        <f t="shared" si="102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03"/>
        <v>#VALUE!</v>
      </c>
      <c r="S468" s="11" t="e">
        <f t="shared" si="104"/>
        <v>#VALUE!</v>
      </c>
      <c r="T468" s="11" t="e">
        <f t="shared" si="105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93"/>
        <v>#VALUE!</v>
      </c>
      <c r="E469" s="9" t="e">
        <f t="shared" si="94"/>
        <v>#VALUE!</v>
      </c>
      <c r="F469" s="9" t="e">
        <f t="shared" si="95"/>
        <v>#VALUE!</v>
      </c>
      <c r="G469" s="9" t="str">
        <f t="shared" si="96"/>
        <v/>
      </c>
      <c r="H469" s="9" t="str">
        <f t="shared" si="97"/>
        <v/>
      </c>
      <c r="I469" s="9" t="str">
        <f t="shared" si="98"/>
        <v/>
      </c>
      <c r="J469" s="9" t="str">
        <f t="shared" si="99"/>
        <v/>
      </c>
      <c r="K469" s="11" t="e">
        <f t="shared" si="100"/>
        <v>#VALUE!</v>
      </c>
      <c r="L469" s="11" t="e">
        <f t="shared" si="101"/>
        <v>#VALUE!</v>
      </c>
      <c r="M469" s="11" t="e">
        <f t="shared" si="102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03"/>
        <v>#VALUE!</v>
      </c>
      <c r="S469" s="11" t="e">
        <f t="shared" si="104"/>
        <v>#VALUE!</v>
      </c>
      <c r="T469" s="11" t="e">
        <f t="shared" si="105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93"/>
        <v>#VALUE!</v>
      </c>
      <c r="E470" s="9" t="e">
        <f t="shared" si="94"/>
        <v>#VALUE!</v>
      </c>
      <c r="F470" s="9" t="e">
        <f t="shared" si="95"/>
        <v>#VALUE!</v>
      </c>
      <c r="G470" s="9" t="str">
        <f t="shared" si="96"/>
        <v/>
      </c>
      <c r="H470" s="9" t="str">
        <f t="shared" si="97"/>
        <v/>
      </c>
      <c r="I470" s="9" t="str">
        <f t="shared" si="98"/>
        <v/>
      </c>
      <c r="J470" s="9" t="str">
        <f t="shared" si="99"/>
        <v/>
      </c>
      <c r="K470" s="11" t="e">
        <f t="shared" si="100"/>
        <v>#VALUE!</v>
      </c>
      <c r="L470" s="11" t="e">
        <f t="shared" si="101"/>
        <v>#VALUE!</v>
      </c>
      <c r="M470" s="11" t="e">
        <f t="shared" si="102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03"/>
        <v>#VALUE!</v>
      </c>
      <c r="S470" s="11" t="e">
        <f t="shared" si="104"/>
        <v>#VALUE!</v>
      </c>
      <c r="T470" s="11" t="e">
        <f t="shared" si="105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93"/>
        <v>#VALUE!</v>
      </c>
      <c r="E471" s="9" t="e">
        <f t="shared" si="94"/>
        <v>#VALUE!</v>
      </c>
      <c r="F471" s="9" t="e">
        <f t="shared" si="95"/>
        <v>#VALUE!</v>
      </c>
      <c r="G471" s="9" t="str">
        <f t="shared" si="96"/>
        <v/>
      </c>
      <c r="H471" s="9" t="str">
        <f t="shared" si="97"/>
        <v/>
      </c>
      <c r="I471" s="9" t="str">
        <f t="shared" si="98"/>
        <v/>
      </c>
      <c r="J471" s="9" t="str">
        <f t="shared" si="99"/>
        <v/>
      </c>
      <c r="K471" s="11" t="e">
        <f t="shared" si="100"/>
        <v>#VALUE!</v>
      </c>
      <c r="L471" s="11" t="e">
        <f t="shared" si="101"/>
        <v>#VALUE!</v>
      </c>
      <c r="M471" s="11" t="e">
        <f t="shared" si="102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03"/>
        <v>#VALUE!</v>
      </c>
      <c r="S471" s="11" t="e">
        <f t="shared" si="104"/>
        <v>#VALUE!</v>
      </c>
      <c r="T471" s="11" t="e">
        <f t="shared" si="105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93"/>
        <v>#VALUE!</v>
      </c>
      <c r="E472" s="9" t="e">
        <f t="shared" si="94"/>
        <v>#VALUE!</v>
      </c>
      <c r="F472" s="9" t="e">
        <f t="shared" si="95"/>
        <v>#VALUE!</v>
      </c>
      <c r="G472" s="9" t="str">
        <f t="shared" si="96"/>
        <v/>
      </c>
      <c r="H472" s="9" t="str">
        <f t="shared" si="97"/>
        <v/>
      </c>
      <c r="I472" s="9" t="str">
        <f t="shared" si="98"/>
        <v/>
      </c>
      <c r="J472" s="9" t="str">
        <f t="shared" si="99"/>
        <v/>
      </c>
      <c r="K472" s="11" t="e">
        <f t="shared" si="100"/>
        <v>#VALUE!</v>
      </c>
      <c r="L472" s="11" t="e">
        <f t="shared" si="101"/>
        <v>#VALUE!</v>
      </c>
      <c r="M472" s="11" t="e">
        <f t="shared" si="102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03"/>
        <v>#VALUE!</v>
      </c>
      <c r="S472" s="11" t="e">
        <f t="shared" si="104"/>
        <v>#VALUE!</v>
      </c>
      <c r="T472" s="11" t="e">
        <f t="shared" si="105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93"/>
        <v>#VALUE!</v>
      </c>
      <c r="E473" s="9" t="e">
        <f t="shared" si="94"/>
        <v>#VALUE!</v>
      </c>
      <c r="F473" s="9" t="e">
        <f t="shared" si="95"/>
        <v>#VALUE!</v>
      </c>
      <c r="G473" s="9" t="str">
        <f t="shared" si="96"/>
        <v/>
      </c>
      <c r="H473" s="9" t="str">
        <f t="shared" si="97"/>
        <v/>
      </c>
      <c r="I473" s="9" t="str">
        <f t="shared" si="98"/>
        <v/>
      </c>
      <c r="J473" s="9" t="str">
        <f t="shared" si="99"/>
        <v/>
      </c>
      <c r="K473" s="11" t="e">
        <f t="shared" si="100"/>
        <v>#VALUE!</v>
      </c>
      <c r="L473" s="11" t="e">
        <f t="shared" si="101"/>
        <v>#VALUE!</v>
      </c>
      <c r="M473" s="11" t="e">
        <f t="shared" si="102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03"/>
        <v>#VALUE!</v>
      </c>
      <c r="S473" s="11" t="e">
        <f t="shared" si="104"/>
        <v>#VALUE!</v>
      </c>
      <c r="T473" s="11" t="e">
        <f t="shared" si="105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93"/>
        <v>#VALUE!</v>
      </c>
      <c r="E474" s="9" t="e">
        <f t="shared" si="94"/>
        <v>#VALUE!</v>
      </c>
      <c r="F474" s="9" t="e">
        <f t="shared" si="95"/>
        <v>#VALUE!</v>
      </c>
      <c r="G474" s="9" t="str">
        <f t="shared" si="96"/>
        <v/>
      </c>
      <c r="H474" s="9" t="str">
        <f t="shared" si="97"/>
        <v/>
      </c>
      <c r="I474" s="9" t="str">
        <f t="shared" si="98"/>
        <v/>
      </c>
      <c r="J474" s="9" t="str">
        <f t="shared" si="99"/>
        <v/>
      </c>
      <c r="K474" s="11" t="e">
        <f t="shared" si="100"/>
        <v>#VALUE!</v>
      </c>
      <c r="L474" s="11" t="e">
        <f t="shared" si="101"/>
        <v>#VALUE!</v>
      </c>
      <c r="M474" s="11" t="e">
        <f t="shared" si="102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03"/>
        <v>#VALUE!</v>
      </c>
      <c r="S474" s="11" t="e">
        <f t="shared" si="104"/>
        <v>#VALUE!</v>
      </c>
      <c r="T474" s="11" t="e">
        <f t="shared" si="105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93"/>
        <v>#VALUE!</v>
      </c>
      <c r="E475" s="9" t="e">
        <f t="shared" si="94"/>
        <v>#VALUE!</v>
      </c>
      <c r="F475" s="9" t="e">
        <f t="shared" si="95"/>
        <v>#VALUE!</v>
      </c>
      <c r="G475" s="9" t="str">
        <f t="shared" si="96"/>
        <v/>
      </c>
      <c r="H475" s="9" t="str">
        <f t="shared" si="97"/>
        <v/>
      </c>
      <c r="I475" s="9" t="str">
        <f t="shared" si="98"/>
        <v/>
      </c>
      <c r="J475" s="9" t="str">
        <f t="shared" si="99"/>
        <v/>
      </c>
      <c r="K475" s="11" t="e">
        <f t="shared" si="100"/>
        <v>#VALUE!</v>
      </c>
      <c r="L475" s="11" t="e">
        <f t="shared" si="101"/>
        <v>#VALUE!</v>
      </c>
      <c r="M475" s="11" t="e">
        <f t="shared" si="102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03"/>
        <v>#VALUE!</v>
      </c>
      <c r="S475" s="11" t="e">
        <f t="shared" si="104"/>
        <v>#VALUE!</v>
      </c>
      <c r="T475" s="11" t="e">
        <f t="shared" si="105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93"/>
        <v>#VALUE!</v>
      </c>
      <c r="E476" s="9" t="e">
        <f t="shared" si="94"/>
        <v>#VALUE!</v>
      </c>
      <c r="F476" s="9" t="e">
        <f t="shared" si="95"/>
        <v>#VALUE!</v>
      </c>
      <c r="G476" s="9" t="str">
        <f t="shared" si="96"/>
        <v/>
      </c>
      <c r="H476" s="9" t="str">
        <f t="shared" si="97"/>
        <v/>
      </c>
      <c r="I476" s="9" t="str">
        <f t="shared" si="98"/>
        <v/>
      </c>
      <c r="J476" s="9" t="str">
        <f t="shared" si="99"/>
        <v/>
      </c>
      <c r="K476" s="11" t="e">
        <f t="shared" si="100"/>
        <v>#VALUE!</v>
      </c>
      <c r="L476" s="11" t="e">
        <f t="shared" si="101"/>
        <v>#VALUE!</v>
      </c>
      <c r="M476" s="11" t="e">
        <f t="shared" si="102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03"/>
        <v>#VALUE!</v>
      </c>
      <c r="S476" s="11" t="e">
        <f t="shared" si="104"/>
        <v>#VALUE!</v>
      </c>
      <c r="T476" s="11" t="e">
        <f t="shared" si="105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93"/>
        <v>#VALUE!</v>
      </c>
      <c r="E477" s="9" t="e">
        <f t="shared" si="94"/>
        <v>#VALUE!</v>
      </c>
      <c r="F477" s="9" t="e">
        <f t="shared" si="95"/>
        <v>#VALUE!</v>
      </c>
      <c r="G477" s="9" t="str">
        <f t="shared" si="96"/>
        <v/>
      </c>
      <c r="H477" s="9" t="str">
        <f t="shared" si="97"/>
        <v/>
      </c>
      <c r="I477" s="9" t="str">
        <f t="shared" si="98"/>
        <v/>
      </c>
      <c r="J477" s="9" t="str">
        <f t="shared" si="99"/>
        <v/>
      </c>
      <c r="K477" s="11" t="e">
        <f t="shared" si="100"/>
        <v>#VALUE!</v>
      </c>
      <c r="L477" s="11" t="e">
        <f t="shared" si="101"/>
        <v>#VALUE!</v>
      </c>
      <c r="M477" s="11" t="e">
        <f t="shared" si="102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03"/>
        <v>#VALUE!</v>
      </c>
      <c r="S477" s="11" t="e">
        <f t="shared" si="104"/>
        <v>#VALUE!</v>
      </c>
      <c r="T477" s="11" t="e">
        <f t="shared" si="105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93"/>
        <v>#VALUE!</v>
      </c>
      <c r="E478" s="9" t="e">
        <f t="shared" si="94"/>
        <v>#VALUE!</v>
      </c>
      <c r="F478" s="9" t="e">
        <f t="shared" si="95"/>
        <v>#VALUE!</v>
      </c>
      <c r="G478" s="9" t="str">
        <f t="shared" si="96"/>
        <v/>
      </c>
      <c r="H478" s="9" t="str">
        <f t="shared" si="97"/>
        <v/>
      </c>
      <c r="I478" s="9" t="str">
        <f t="shared" si="98"/>
        <v/>
      </c>
      <c r="J478" s="9" t="str">
        <f t="shared" si="99"/>
        <v/>
      </c>
      <c r="K478" s="11" t="e">
        <f t="shared" si="100"/>
        <v>#VALUE!</v>
      </c>
      <c r="L478" s="11" t="e">
        <f t="shared" si="101"/>
        <v>#VALUE!</v>
      </c>
      <c r="M478" s="11" t="e">
        <f t="shared" si="102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03"/>
        <v>#VALUE!</v>
      </c>
      <c r="S478" s="11" t="e">
        <f t="shared" si="104"/>
        <v>#VALUE!</v>
      </c>
      <c r="T478" s="11" t="e">
        <f t="shared" si="105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93"/>
        <v>#VALUE!</v>
      </c>
      <c r="E479" s="9" t="e">
        <f t="shared" si="94"/>
        <v>#VALUE!</v>
      </c>
      <c r="F479" s="9" t="e">
        <f t="shared" si="95"/>
        <v>#VALUE!</v>
      </c>
      <c r="G479" s="9" t="str">
        <f t="shared" si="96"/>
        <v/>
      </c>
      <c r="H479" s="9" t="str">
        <f t="shared" si="97"/>
        <v/>
      </c>
      <c r="I479" s="9" t="str">
        <f t="shared" si="98"/>
        <v/>
      </c>
      <c r="J479" s="9" t="str">
        <f t="shared" si="99"/>
        <v/>
      </c>
      <c r="K479" s="11" t="e">
        <f t="shared" si="100"/>
        <v>#VALUE!</v>
      </c>
      <c r="L479" s="11" t="e">
        <f t="shared" si="101"/>
        <v>#VALUE!</v>
      </c>
      <c r="M479" s="11" t="e">
        <f t="shared" si="102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03"/>
        <v>#VALUE!</v>
      </c>
      <c r="S479" s="11" t="e">
        <f t="shared" si="104"/>
        <v>#VALUE!</v>
      </c>
      <c r="T479" s="11" t="e">
        <f t="shared" si="105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93"/>
        <v>#VALUE!</v>
      </c>
      <c r="E480" s="9" t="e">
        <f t="shared" si="94"/>
        <v>#VALUE!</v>
      </c>
      <c r="F480" s="9" t="e">
        <f t="shared" si="95"/>
        <v>#VALUE!</v>
      </c>
      <c r="G480" s="9" t="str">
        <f t="shared" si="96"/>
        <v/>
      </c>
      <c r="H480" s="9" t="str">
        <f t="shared" si="97"/>
        <v/>
      </c>
      <c r="I480" s="9" t="str">
        <f t="shared" si="98"/>
        <v/>
      </c>
      <c r="J480" s="9" t="str">
        <f t="shared" si="99"/>
        <v/>
      </c>
      <c r="K480" s="11" t="e">
        <f t="shared" si="100"/>
        <v>#VALUE!</v>
      </c>
      <c r="L480" s="11" t="e">
        <f t="shared" si="101"/>
        <v>#VALUE!</v>
      </c>
      <c r="M480" s="11" t="e">
        <f t="shared" si="102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03"/>
        <v>#VALUE!</v>
      </c>
      <c r="S480" s="11" t="e">
        <f t="shared" si="104"/>
        <v>#VALUE!</v>
      </c>
      <c r="T480" s="11" t="e">
        <f t="shared" si="105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93"/>
        <v>#VALUE!</v>
      </c>
      <c r="E481" s="9" t="e">
        <f t="shared" si="94"/>
        <v>#VALUE!</v>
      </c>
      <c r="F481" s="9" t="e">
        <f t="shared" si="95"/>
        <v>#VALUE!</v>
      </c>
      <c r="G481" s="9" t="str">
        <f t="shared" si="96"/>
        <v/>
      </c>
      <c r="H481" s="9" t="str">
        <f t="shared" si="97"/>
        <v/>
      </c>
      <c r="I481" s="9" t="str">
        <f t="shared" si="98"/>
        <v/>
      </c>
      <c r="J481" s="9" t="str">
        <f t="shared" si="99"/>
        <v/>
      </c>
      <c r="K481" s="11" t="e">
        <f t="shared" si="100"/>
        <v>#VALUE!</v>
      </c>
      <c r="L481" s="11" t="e">
        <f t="shared" si="101"/>
        <v>#VALUE!</v>
      </c>
      <c r="M481" s="11" t="e">
        <f t="shared" si="102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03"/>
        <v>#VALUE!</v>
      </c>
      <c r="S481" s="11" t="e">
        <f t="shared" si="104"/>
        <v>#VALUE!</v>
      </c>
      <c r="T481" s="11" t="e">
        <f t="shared" si="105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93"/>
        <v>#VALUE!</v>
      </c>
      <c r="E482" s="9" t="e">
        <f t="shared" si="94"/>
        <v>#VALUE!</v>
      </c>
      <c r="F482" s="9" t="e">
        <f t="shared" si="95"/>
        <v>#VALUE!</v>
      </c>
      <c r="G482" s="9" t="str">
        <f t="shared" si="96"/>
        <v/>
      </c>
      <c r="H482" s="9" t="str">
        <f t="shared" si="97"/>
        <v/>
      </c>
      <c r="I482" s="9" t="str">
        <f t="shared" si="98"/>
        <v/>
      </c>
      <c r="J482" s="9" t="str">
        <f t="shared" si="99"/>
        <v/>
      </c>
      <c r="K482" s="11" t="e">
        <f t="shared" si="100"/>
        <v>#VALUE!</v>
      </c>
      <c r="L482" s="11" t="e">
        <f t="shared" si="101"/>
        <v>#VALUE!</v>
      </c>
      <c r="M482" s="11" t="e">
        <f t="shared" si="102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03"/>
        <v>#VALUE!</v>
      </c>
      <c r="S482" s="11" t="e">
        <f t="shared" si="104"/>
        <v>#VALUE!</v>
      </c>
      <c r="T482" s="11" t="e">
        <f t="shared" si="105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93"/>
        <v>#VALUE!</v>
      </c>
      <c r="E483" s="9" t="e">
        <f t="shared" si="94"/>
        <v>#VALUE!</v>
      </c>
      <c r="F483" s="9" t="e">
        <f t="shared" si="95"/>
        <v>#VALUE!</v>
      </c>
      <c r="G483" s="9" t="str">
        <f t="shared" si="96"/>
        <v/>
      </c>
      <c r="H483" s="9" t="str">
        <f t="shared" si="97"/>
        <v/>
      </c>
      <c r="I483" s="9" t="str">
        <f t="shared" si="98"/>
        <v/>
      </c>
      <c r="J483" s="9" t="str">
        <f t="shared" si="99"/>
        <v/>
      </c>
      <c r="K483" s="11" t="e">
        <f t="shared" si="100"/>
        <v>#VALUE!</v>
      </c>
      <c r="L483" s="11" t="e">
        <f t="shared" si="101"/>
        <v>#VALUE!</v>
      </c>
      <c r="M483" s="11" t="e">
        <f t="shared" si="102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03"/>
        <v>#VALUE!</v>
      </c>
      <c r="S483" s="11" t="e">
        <f t="shared" si="104"/>
        <v>#VALUE!</v>
      </c>
      <c r="T483" s="11" t="e">
        <f t="shared" si="105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93"/>
        <v>#VALUE!</v>
      </c>
      <c r="E484" s="9" t="e">
        <f t="shared" si="94"/>
        <v>#VALUE!</v>
      </c>
      <c r="F484" s="9" t="e">
        <f t="shared" si="95"/>
        <v>#VALUE!</v>
      </c>
      <c r="G484" s="9" t="str">
        <f t="shared" si="96"/>
        <v/>
      </c>
      <c r="H484" s="9" t="str">
        <f t="shared" si="97"/>
        <v/>
      </c>
      <c r="I484" s="9" t="str">
        <f t="shared" si="98"/>
        <v/>
      </c>
      <c r="J484" s="9" t="str">
        <f t="shared" si="99"/>
        <v/>
      </c>
      <c r="K484" s="11" t="e">
        <f t="shared" si="100"/>
        <v>#VALUE!</v>
      </c>
      <c r="L484" s="11" t="e">
        <f t="shared" si="101"/>
        <v>#VALUE!</v>
      </c>
      <c r="M484" s="11" t="e">
        <f t="shared" si="102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03"/>
        <v>#VALUE!</v>
      </c>
      <c r="S484" s="11" t="e">
        <f t="shared" si="104"/>
        <v>#VALUE!</v>
      </c>
      <c r="T484" s="11" t="e">
        <f t="shared" si="105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93"/>
        <v>#VALUE!</v>
      </c>
      <c r="E485" s="9" t="e">
        <f t="shared" si="94"/>
        <v>#VALUE!</v>
      </c>
      <c r="F485" s="9" t="e">
        <f t="shared" si="95"/>
        <v>#VALUE!</v>
      </c>
      <c r="G485" s="9" t="str">
        <f t="shared" si="96"/>
        <v/>
      </c>
      <c r="H485" s="9" t="str">
        <f t="shared" si="97"/>
        <v/>
      </c>
      <c r="I485" s="9" t="str">
        <f t="shared" si="98"/>
        <v/>
      </c>
      <c r="J485" s="9" t="str">
        <f t="shared" si="99"/>
        <v/>
      </c>
      <c r="K485" s="11" t="e">
        <f t="shared" si="100"/>
        <v>#VALUE!</v>
      </c>
      <c r="L485" s="11" t="e">
        <f t="shared" si="101"/>
        <v>#VALUE!</v>
      </c>
      <c r="M485" s="11" t="e">
        <f t="shared" si="102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03"/>
        <v>#VALUE!</v>
      </c>
      <c r="S485" s="11" t="e">
        <f t="shared" si="104"/>
        <v>#VALUE!</v>
      </c>
      <c r="T485" s="11" t="e">
        <f t="shared" si="105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93"/>
        <v>#VALUE!</v>
      </c>
      <c r="E486" s="9" t="e">
        <f t="shared" si="94"/>
        <v>#VALUE!</v>
      </c>
      <c r="F486" s="9" t="e">
        <f t="shared" si="95"/>
        <v>#VALUE!</v>
      </c>
      <c r="G486" s="9" t="str">
        <f t="shared" si="96"/>
        <v/>
      </c>
      <c r="H486" s="9" t="str">
        <f t="shared" si="97"/>
        <v/>
      </c>
      <c r="I486" s="9" t="str">
        <f t="shared" si="98"/>
        <v/>
      </c>
      <c r="J486" s="9" t="str">
        <f t="shared" si="99"/>
        <v/>
      </c>
      <c r="K486" s="11" t="e">
        <f t="shared" si="100"/>
        <v>#VALUE!</v>
      </c>
      <c r="L486" s="11" t="e">
        <f t="shared" si="101"/>
        <v>#VALUE!</v>
      </c>
      <c r="M486" s="11" t="e">
        <f t="shared" si="102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03"/>
        <v>#VALUE!</v>
      </c>
      <c r="S486" s="11" t="e">
        <f t="shared" si="104"/>
        <v>#VALUE!</v>
      </c>
      <c r="T486" s="11" t="e">
        <f t="shared" si="105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93"/>
        <v>#VALUE!</v>
      </c>
      <c r="E487" s="9" t="e">
        <f t="shared" si="94"/>
        <v>#VALUE!</v>
      </c>
      <c r="F487" s="9" t="e">
        <f t="shared" si="95"/>
        <v>#VALUE!</v>
      </c>
      <c r="G487" s="9" t="str">
        <f t="shared" si="96"/>
        <v/>
      </c>
      <c r="H487" s="9" t="str">
        <f t="shared" si="97"/>
        <v/>
      </c>
      <c r="I487" s="9" t="str">
        <f t="shared" si="98"/>
        <v/>
      </c>
      <c r="J487" s="9" t="str">
        <f t="shared" si="99"/>
        <v/>
      </c>
      <c r="K487" s="11" t="e">
        <f t="shared" si="100"/>
        <v>#VALUE!</v>
      </c>
      <c r="L487" s="11" t="e">
        <f t="shared" si="101"/>
        <v>#VALUE!</v>
      </c>
      <c r="M487" s="11" t="e">
        <f t="shared" si="102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03"/>
        <v>#VALUE!</v>
      </c>
      <c r="S487" s="11" t="e">
        <f t="shared" si="104"/>
        <v>#VALUE!</v>
      </c>
      <c r="T487" s="11" t="e">
        <f t="shared" si="105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93"/>
        <v>#VALUE!</v>
      </c>
      <c r="E488" s="9" t="e">
        <f t="shared" si="94"/>
        <v>#VALUE!</v>
      </c>
      <c r="F488" s="9" t="e">
        <f t="shared" si="95"/>
        <v>#VALUE!</v>
      </c>
      <c r="G488" s="9" t="str">
        <f t="shared" si="96"/>
        <v/>
      </c>
      <c r="H488" s="9" t="str">
        <f t="shared" si="97"/>
        <v/>
      </c>
      <c r="I488" s="9" t="str">
        <f t="shared" si="98"/>
        <v/>
      </c>
      <c r="J488" s="9" t="str">
        <f t="shared" si="99"/>
        <v/>
      </c>
      <c r="K488" s="11" t="e">
        <f t="shared" si="100"/>
        <v>#VALUE!</v>
      </c>
      <c r="L488" s="11" t="e">
        <f t="shared" si="101"/>
        <v>#VALUE!</v>
      </c>
      <c r="M488" s="11" t="e">
        <f t="shared" si="102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03"/>
        <v>#VALUE!</v>
      </c>
      <c r="S488" s="11" t="e">
        <f t="shared" si="104"/>
        <v>#VALUE!</v>
      </c>
      <c r="T488" s="11" t="e">
        <f t="shared" si="105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93"/>
        <v>#VALUE!</v>
      </c>
      <c r="E489" s="9" t="e">
        <f t="shared" si="94"/>
        <v>#VALUE!</v>
      </c>
      <c r="F489" s="9" t="e">
        <f t="shared" si="95"/>
        <v>#VALUE!</v>
      </c>
      <c r="G489" s="9" t="str">
        <f t="shared" si="96"/>
        <v/>
      </c>
      <c r="H489" s="9" t="str">
        <f t="shared" si="97"/>
        <v/>
      </c>
      <c r="I489" s="9" t="str">
        <f t="shared" si="98"/>
        <v/>
      </c>
      <c r="J489" s="9" t="str">
        <f t="shared" si="99"/>
        <v/>
      </c>
      <c r="K489" s="11" t="e">
        <f t="shared" si="100"/>
        <v>#VALUE!</v>
      </c>
      <c r="L489" s="11" t="e">
        <f t="shared" si="101"/>
        <v>#VALUE!</v>
      </c>
      <c r="M489" s="11" t="e">
        <f t="shared" si="102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03"/>
        <v>#VALUE!</v>
      </c>
      <c r="S489" s="11" t="e">
        <f t="shared" si="104"/>
        <v>#VALUE!</v>
      </c>
      <c r="T489" s="11" t="e">
        <f t="shared" si="105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93"/>
        <v>#VALUE!</v>
      </c>
      <c r="E490" s="9" t="e">
        <f t="shared" si="94"/>
        <v>#VALUE!</v>
      </c>
      <c r="F490" s="9" t="e">
        <f t="shared" si="95"/>
        <v>#VALUE!</v>
      </c>
      <c r="G490" s="9" t="str">
        <f t="shared" si="96"/>
        <v/>
      </c>
      <c r="H490" s="9" t="str">
        <f t="shared" si="97"/>
        <v/>
      </c>
      <c r="I490" s="9" t="str">
        <f t="shared" si="98"/>
        <v/>
      </c>
      <c r="J490" s="9" t="str">
        <f t="shared" si="99"/>
        <v/>
      </c>
      <c r="K490" s="11" t="e">
        <f t="shared" si="100"/>
        <v>#VALUE!</v>
      </c>
      <c r="L490" s="11" t="e">
        <f t="shared" si="101"/>
        <v>#VALUE!</v>
      </c>
      <c r="M490" s="11" t="e">
        <f t="shared" si="102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03"/>
        <v>#VALUE!</v>
      </c>
      <c r="S490" s="11" t="e">
        <f t="shared" si="104"/>
        <v>#VALUE!</v>
      </c>
      <c r="T490" s="11" t="e">
        <f t="shared" si="105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93"/>
        <v>#VALUE!</v>
      </c>
      <c r="E491" s="9" t="e">
        <f t="shared" si="94"/>
        <v>#VALUE!</v>
      </c>
      <c r="F491" s="9" t="e">
        <f t="shared" si="95"/>
        <v>#VALUE!</v>
      </c>
      <c r="G491" s="9" t="str">
        <f t="shared" si="96"/>
        <v/>
      </c>
      <c r="H491" s="9" t="str">
        <f t="shared" si="97"/>
        <v/>
      </c>
      <c r="I491" s="9" t="str">
        <f t="shared" si="98"/>
        <v/>
      </c>
      <c r="J491" s="9" t="str">
        <f t="shared" si="99"/>
        <v/>
      </c>
      <c r="K491" s="11" t="e">
        <f t="shared" si="100"/>
        <v>#VALUE!</v>
      </c>
      <c r="L491" s="11" t="e">
        <f t="shared" si="101"/>
        <v>#VALUE!</v>
      </c>
      <c r="M491" s="11" t="e">
        <f t="shared" si="102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03"/>
        <v>#VALUE!</v>
      </c>
      <c r="S491" s="11" t="e">
        <f t="shared" si="104"/>
        <v>#VALUE!</v>
      </c>
      <c r="T491" s="11" t="e">
        <f t="shared" si="105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93"/>
        <v>#VALUE!</v>
      </c>
      <c r="E492" s="9" t="e">
        <f t="shared" si="94"/>
        <v>#VALUE!</v>
      </c>
      <c r="F492" s="9" t="e">
        <f t="shared" si="95"/>
        <v>#VALUE!</v>
      </c>
      <c r="G492" s="9" t="str">
        <f t="shared" si="96"/>
        <v/>
      </c>
      <c r="H492" s="9" t="str">
        <f t="shared" si="97"/>
        <v/>
      </c>
      <c r="I492" s="9" t="str">
        <f t="shared" si="98"/>
        <v/>
      </c>
      <c r="J492" s="9" t="str">
        <f t="shared" si="99"/>
        <v/>
      </c>
      <c r="K492" s="11" t="e">
        <f t="shared" si="100"/>
        <v>#VALUE!</v>
      </c>
      <c r="L492" s="11" t="e">
        <f t="shared" si="101"/>
        <v>#VALUE!</v>
      </c>
      <c r="M492" s="11" t="e">
        <f t="shared" si="102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03"/>
        <v>#VALUE!</v>
      </c>
      <c r="S492" s="11" t="e">
        <f t="shared" si="104"/>
        <v>#VALUE!</v>
      </c>
      <c r="T492" s="11" t="e">
        <f t="shared" si="105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93"/>
        <v>#VALUE!</v>
      </c>
      <c r="E493" s="9" t="e">
        <f t="shared" si="94"/>
        <v>#VALUE!</v>
      </c>
      <c r="F493" s="9" t="e">
        <f t="shared" si="95"/>
        <v>#VALUE!</v>
      </c>
      <c r="G493" s="9" t="str">
        <f t="shared" si="96"/>
        <v/>
      </c>
      <c r="H493" s="9" t="str">
        <f t="shared" si="97"/>
        <v/>
      </c>
      <c r="I493" s="9" t="str">
        <f t="shared" si="98"/>
        <v/>
      </c>
      <c r="J493" s="9" t="str">
        <f t="shared" si="99"/>
        <v/>
      </c>
      <c r="K493" s="11" t="e">
        <f t="shared" si="100"/>
        <v>#VALUE!</v>
      </c>
      <c r="L493" s="11" t="e">
        <f t="shared" si="101"/>
        <v>#VALUE!</v>
      </c>
      <c r="M493" s="11" t="e">
        <f t="shared" si="102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03"/>
        <v>#VALUE!</v>
      </c>
      <c r="S493" s="11" t="e">
        <f t="shared" si="104"/>
        <v>#VALUE!</v>
      </c>
      <c r="T493" s="11" t="e">
        <f t="shared" si="105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93"/>
        <v>#VALUE!</v>
      </c>
      <c r="E494" s="9" t="e">
        <f t="shared" si="94"/>
        <v>#VALUE!</v>
      </c>
      <c r="F494" s="9" t="e">
        <f t="shared" si="95"/>
        <v>#VALUE!</v>
      </c>
      <c r="G494" s="9" t="str">
        <f t="shared" si="96"/>
        <v/>
      </c>
      <c r="H494" s="9" t="str">
        <f t="shared" si="97"/>
        <v/>
      </c>
      <c r="I494" s="9" t="str">
        <f t="shared" si="98"/>
        <v/>
      </c>
      <c r="J494" s="9" t="str">
        <f t="shared" si="99"/>
        <v/>
      </c>
      <c r="K494" s="11" t="e">
        <f t="shared" si="100"/>
        <v>#VALUE!</v>
      </c>
      <c r="L494" s="11" t="e">
        <f t="shared" si="101"/>
        <v>#VALUE!</v>
      </c>
      <c r="M494" s="11" t="e">
        <f t="shared" si="102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03"/>
        <v>#VALUE!</v>
      </c>
      <c r="S494" s="11" t="e">
        <f t="shared" si="104"/>
        <v>#VALUE!</v>
      </c>
      <c r="T494" s="11" t="e">
        <f t="shared" si="105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93"/>
        <v>#VALUE!</v>
      </c>
      <c r="E495" s="9" t="e">
        <f t="shared" si="94"/>
        <v>#VALUE!</v>
      </c>
      <c r="F495" s="9" t="e">
        <f t="shared" si="95"/>
        <v>#VALUE!</v>
      </c>
      <c r="G495" s="9" t="str">
        <f t="shared" si="96"/>
        <v/>
      </c>
      <c r="H495" s="9" t="str">
        <f t="shared" si="97"/>
        <v/>
      </c>
      <c r="I495" s="9" t="str">
        <f t="shared" si="98"/>
        <v/>
      </c>
      <c r="J495" s="9" t="str">
        <f t="shared" si="99"/>
        <v/>
      </c>
      <c r="K495" s="11" t="e">
        <f t="shared" si="100"/>
        <v>#VALUE!</v>
      </c>
      <c r="L495" s="11" t="e">
        <f t="shared" si="101"/>
        <v>#VALUE!</v>
      </c>
      <c r="M495" s="11" t="e">
        <f t="shared" si="102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03"/>
        <v>#VALUE!</v>
      </c>
      <c r="S495" s="11" t="e">
        <f t="shared" si="104"/>
        <v>#VALUE!</v>
      </c>
      <c r="T495" s="11" t="e">
        <f t="shared" si="105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93"/>
        <v>#VALUE!</v>
      </c>
      <c r="E496" s="9" t="e">
        <f t="shared" si="94"/>
        <v>#VALUE!</v>
      </c>
      <c r="F496" s="9" t="e">
        <f t="shared" si="95"/>
        <v>#VALUE!</v>
      </c>
      <c r="G496" s="9" t="str">
        <f t="shared" si="96"/>
        <v/>
      </c>
      <c r="H496" s="9" t="str">
        <f t="shared" si="97"/>
        <v/>
      </c>
      <c r="I496" s="9" t="str">
        <f t="shared" si="98"/>
        <v/>
      </c>
      <c r="J496" s="9" t="str">
        <f t="shared" si="99"/>
        <v/>
      </c>
      <c r="K496" s="11" t="e">
        <f t="shared" si="100"/>
        <v>#VALUE!</v>
      </c>
      <c r="L496" s="11" t="e">
        <f t="shared" si="101"/>
        <v>#VALUE!</v>
      </c>
      <c r="M496" s="11" t="e">
        <f t="shared" si="102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03"/>
        <v>#VALUE!</v>
      </c>
      <c r="S496" s="11" t="e">
        <f t="shared" si="104"/>
        <v>#VALUE!</v>
      </c>
      <c r="T496" s="11" t="e">
        <f t="shared" si="105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93"/>
        <v>#VALUE!</v>
      </c>
      <c r="E497" s="9" t="e">
        <f t="shared" si="94"/>
        <v>#VALUE!</v>
      </c>
      <c r="F497" s="9" t="e">
        <f t="shared" si="95"/>
        <v>#VALUE!</v>
      </c>
      <c r="G497" s="9" t="str">
        <f t="shared" si="96"/>
        <v/>
      </c>
      <c r="H497" s="9" t="str">
        <f t="shared" si="97"/>
        <v/>
      </c>
      <c r="I497" s="9" t="str">
        <f t="shared" si="98"/>
        <v/>
      </c>
      <c r="J497" s="9" t="str">
        <f t="shared" si="99"/>
        <v/>
      </c>
      <c r="K497" s="11" t="e">
        <f t="shared" si="100"/>
        <v>#VALUE!</v>
      </c>
      <c r="L497" s="11" t="e">
        <f t="shared" si="101"/>
        <v>#VALUE!</v>
      </c>
      <c r="M497" s="11" t="e">
        <f t="shared" si="102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03"/>
        <v>#VALUE!</v>
      </c>
      <c r="S497" s="11" t="e">
        <f t="shared" si="104"/>
        <v>#VALUE!</v>
      </c>
      <c r="T497" s="11" t="e">
        <f t="shared" si="105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93"/>
        <v>#VALUE!</v>
      </c>
      <c r="E498" s="9" t="e">
        <f t="shared" si="94"/>
        <v>#VALUE!</v>
      </c>
      <c r="F498" s="9" t="e">
        <f t="shared" si="95"/>
        <v>#VALUE!</v>
      </c>
      <c r="G498" s="9" t="str">
        <f t="shared" si="96"/>
        <v/>
      </c>
      <c r="H498" s="9" t="str">
        <f t="shared" si="97"/>
        <v/>
      </c>
      <c r="I498" s="9" t="str">
        <f t="shared" si="98"/>
        <v/>
      </c>
      <c r="J498" s="9" t="str">
        <f t="shared" si="99"/>
        <v/>
      </c>
      <c r="K498" s="11" t="e">
        <f t="shared" si="100"/>
        <v>#VALUE!</v>
      </c>
      <c r="L498" s="11" t="e">
        <f t="shared" si="101"/>
        <v>#VALUE!</v>
      </c>
      <c r="M498" s="11" t="e">
        <f t="shared" si="102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03"/>
        <v>#VALUE!</v>
      </c>
      <c r="S498" s="11" t="e">
        <f t="shared" si="104"/>
        <v>#VALUE!</v>
      </c>
      <c r="T498" s="11" t="e">
        <f t="shared" si="105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93"/>
        <v>#VALUE!</v>
      </c>
      <c r="E499" s="9" t="e">
        <f t="shared" si="94"/>
        <v>#VALUE!</v>
      </c>
      <c r="F499" s="9" t="e">
        <f t="shared" si="95"/>
        <v>#VALUE!</v>
      </c>
      <c r="G499" s="9" t="str">
        <f t="shared" si="96"/>
        <v/>
      </c>
      <c r="H499" s="9" t="str">
        <f t="shared" si="97"/>
        <v/>
      </c>
      <c r="I499" s="9" t="str">
        <f t="shared" si="98"/>
        <v/>
      </c>
      <c r="J499" s="9" t="str">
        <f t="shared" si="99"/>
        <v/>
      </c>
      <c r="K499" s="11" t="e">
        <f t="shared" si="100"/>
        <v>#VALUE!</v>
      </c>
      <c r="L499" s="11" t="e">
        <f t="shared" si="101"/>
        <v>#VALUE!</v>
      </c>
      <c r="M499" s="11" t="e">
        <f t="shared" si="102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03"/>
        <v>#VALUE!</v>
      </c>
      <c r="S499" s="11" t="e">
        <f t="shared" si="104"/>
        <v>#VALUE!</v>
      </c>
      <c r="T499" s="11" t="e">
        <f t="shared" si="105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93"/>
        <v>#VALUE!</v>
      </c>
      <c r="E500" s="9" t="e">
        <f t="shared" si="94"/>
        <v>#VALUE!</v>
      </c>
      <c r="F500" s="9" t="e">
        <f t="shared" si="95"/>
        <v>#VALUE!</v>
      </c>
      <c r="G500" s="9" t="str">
        <f t="shared" si="96"/>
        <v/>
      </c>
      <c r="H500" s="9" t="str">
        <f t="shared" si="97"/>
        <v/>
      </c>
      <c r="I500" s="9" t="str">
        <f t="shared" si="98"/>
        <v/>
      </c>
      <c r="J500" s="9" t="str">
        <f t="shared" si="99"/>
        <v/>
      </c>
      <c r="K500" s="11" t="e">
        <f t="shared" si="100"/>
        <v>#VALUE!</v>
      </c>
      <c r="L500" s="11" t="e">
        <f t="shared" si="101"/>
        <v>#VALUE!</v>
      </c>
      <c r="M500" s="11" t="e">
        <f t="shared" si="102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03"/>
        <v>#VALUE!</v>
      </c>
      <c r="S500" s="11" t="e">
        <f t="shared" si="104"/>
        <v>#VALUE!</v>
      </c>
      <c r="T500" s="11" t="e">
        <f t="shared" si="105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93"/>
        <v>#VALUE!</v>
      </c>
      <c r="E501" s="9" t="e">
        <f t="shared" si="94"/>
        <v>#VALUE!</v>
      </c>
      <c r="F501" s="9" t="e">
        <f t="shared" si="95"/>
        <v>#VALUE!</v>
      </c>
      <c r="G501" s="9" t="str">
        <f t="shared" si="96"/>
        <v/>
      </c>
      <c r="H501" s="9" t="str">
        <f t="shared" si="97"/>
        <v/>
      </c>
      <c r="I501" s="9" t="str">
        <f t="shared" si="98"/>
        <v/>
      </c>
      <c r="J501" s="9" t="str">
        <f t="shared" si="99"/>
        <v/>
      </c>
      <c r="K501" s="11" t="e">
        <f t="shared" si="100"/>
        <v>#VALUE!</v>
      </c>
      <c r="L501" s="11" t="e">
        <f t="shared" si="101"/>
        <v>#VALUE!</v>
      </c>
      <c r="M501" s="11" t="e">
        <f t="shared" si="102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03"/>
        <v>#VALUE!</v>
      </c>
      <c r="S501" s="11" t="e">
        <f t="shared" si="104"/>
        <v>#VALUE!</v>
      </c>
      <c r="T501" s="11" t="e">
        <f t="shared" si="105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93"/>
        <v>#VALUE!</v>
      </c>
      <c r="E502" s="9" t="e">
        <f t="shared" si="94"/>
        <v>#VALUE!</v>
      </c>
      <c r="F502" s="9" t="e">
        <f t="shared" si="95"/>
        <v>#VALUE!</v>
      </c>
      <c r="G502" s="9" t="str">
        <f t="shared" si="96"/>
        <v/>
      </c>
      <c r="H502" s="9" t="str">
        <f t="shared" si="97"/>
        <v/>
      </c>
      <c r="I502" s="9" t="str">
        <f t="shared" si="98"/>
        <v/>
      </c>
      <c r="J502" s="9" t="str">
        <f t="shared" si="99"/>
        <v/>
      </c>
      <c r="K502" s="11" t="e">
        <f t="shared" si="100"/>
        <v>#VALUE!</v>
      </c>
      <c r="L502" s="11" t="e">
        <f t="shared" si="101"/>
        <v>#VALUE!</v>
      </c>
      <c r="M502" s="11" t="e">
        <f t="shared" si="102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03"/>
        <v>#VALUE!</v>
      </c>
      <c r="S502" s="11" t="e">
        <f t="shared" si="104"/>
        <v>#VALUE!</v>
      </c>
      <c r="T502" s="11" t="e">
        <f t="shared" si="105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93"/>
        <v>#VALUE!</v>
      </c>
      <c r="E503" s="9" t="e">
        <f t="shared" si="94"/>
        <v>#VALUE!</v>
      </c>
      <c r="F503" s="9" t="e">
        <f t="shared" si="95"/>
        <v>#VALUE!</v>
      </c>
      <c r="G503" s="9" t="str">
        <f t="shared" si="96"/>
        <v/>
      </c>
      <c r="H503" s="9" t="str">
        <f t="shared" si="97"/>
        <v/>
      </c>
      <c r="I503" s="9" t="str">
        <f t="shared" si="98"/>
        <v/>
      </c>
      <c r="J503" s="9" t="str">
        <f t="shared" si="99"/>
        <v/>
      </c>
      <c r="K503" s="11" t="e">
        <f t="shared" si="100"/>
        <v>#VALUE!</v>
      </c>
      <c r="L503" s="11" t="e">
        <f t="shared" si="101"/>
        <v>#VALUE!</v>
      </c>
      <c r="M503" s="11" t="e">
        <f t="shared" si="102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03"/>
        <v>#VALUE!</v>
      </c>
      <c r="S503" s="11" t="e">
        <f t="shared" si="104"/>
        <v>#VALUE!</v>
      </c>
      <c r="T503" s="11" t="e">
        <f t="shared" si="105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93"/>
        <v>#VALUE!</v>
      </c>
      <c r="E504" s="9" t="e">
        <f t="shared" si="94"/>
        <v>#VALUE!</v>
      </c>
      <c r="F504" s="9" t="e">
        <f t="shared" si="95"/>
        <v>#VALUE!</v>
      </c>
      <c r="G504" s="9" t="str">
        <f t="shared" si="96"/>
        <v/>
      </c>
      <c r="H504" s="9" t="str">
        <f t="shared" si="97"/>
        <v/>
      </c>
      <c r="I504" s="9" t="str">
        <f t="shared" si="98"/>
        <v/>
      </c>
      <c r="J504" s="9" t="str">
        <f t="shared" si="99"/>
        <v/>
      </c>
      <c r="K504" s="11" t="e">
        <f t="shared" si="100"/>
        <v>#VALUE!</v>
      </c>
      <c r="L504" s="11" t="e">
        <f t="shared" si="101"/>
        <v>#VALUE!</v>
      </c>
      <c r="M504" s="11" t="e">
        <f t="shared" si="102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03"/>
        <v>#VALUE!</v>
      </c>
      <c r="S504" s="11" t="e">
        <f t="shared" si="104"/>
        <v>#VALUE!</v>
      </c>
      <c r="T504" s="11" t="e">
        <f t="shared" si="105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93"/>
        <v>#VALUE!</v>
      </c>
      <c r="E505" s="9" t="e">
        <f t="shared" si="94"/>
        <v>#VALUE!</v>
      </c>
      <c r="F505" s="9" t="e">
        <f t="shared" si="95"/>
        <v>#VALUE!</v>
      </c>
      <c r="G505" s="9" t="str">
        <f t="shared" si="96"/>
        <v/>
      </c>
      <c r="H505" s="9" t="str">
        <f t="shared" si="97"/>
        <v/>
      </c>
      <c r="I505" s="9" t="str">
        <f t="shared" si="98"/>
        <v/>
      </c>
      <c r="J505" s="9" t="str">
        <f t="shared" si="99"/>
        <v/>
      </c>
      <c r="K505" s="11" t="e">
        <f t="shared" si="100"/>
        <v>#VALUE!</v>
      </c>
      <c r="L505" s="11" t="e">
        <f t="shared" si="101"/>
        <v>#VALUE!</v>
      </c>
      <c r="M505" s="11" t="e">
        <f t="shared" si="102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03"/>
        <v>#VALUE!</v>
      </c>
      <c r="S505" s="11" t="e">
        <f t="shared" si="104"/>
        <v>#VALUE!</v>
      </c>
      <c r="T505" s="11" t="e">
        <f t="shared" si="105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93"/>
        <v>#VALUE!</v>
      </c>
      <c r="E506" s="9" t="e">
        <f t="shared" si="94"/>
        <v>#VALUE!</v>
      </c>
      <c r="F506" s="9" t="e">
        <f t="shared" si="95"/>
        <v>#VALUE!</v>
      </c>
      <c r="G506" s="9" t="str">
        <f t="shared" si="96"/>
        <v/>
      </c>
      <c r="H506" s="9" t="str">
        <f t="shared" si="97"/>
        <v/>
      </c>
      <c r="I506" s="9" t="str">
        <f t="shared" si="98"/>
        <v/>
      </c>
      <c r="J506" s="9" t="str">
        <f t="shared" si="99"/>
        <v/>
      </c>
      <c r="K506" s="11" t="e">
        <f t="shared" si="100"/>
        <v>#VALUE!</v>
      </c>
      <c r="L506" s="11" t="e">
        <f t="shared" si="101"/>
        <v>#VALUE!</v>
      </c>
      <c r="M506" s="11" t="e">
        <f t="shared" si="102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03"/>
        <v>#VALUE!</v>
      </c>
      <c r="S506" s="11" t="e">
        <f t="shared" si="104"/>
        <v>#VALUE!</v>
      </c>
      <c r="T506" s="11" t="e">
        <f t="shared" si="105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93"/>
        <v>#VALUE!</v>
      </c>
      <c r="E507" s="9" t="e">
        <f t="shared" si="94"/>
        <v>#VALUE!</v>
      </c>
      <c r="F507" s="9" t="e">
        <f t="shared" si="95"/>
        <v>#VALUE!</v>
      </c>
      <c r="G507" s="9" t="str">
        <f t="shared" si="96"/>
        <v/>
      </c>
      <c r="H507" s="9" t="str">
        <f t="shared" si="97"/>
        <v/>
      </c>
      <c r="I507" s="9" t="str">
        <f t="shared" si="98"/>
        <v/>
      </c>
      <c r="J507" s="9" t="str">
        <f t="shared" si="99"/>
        <v/>
      </c>
      <c r="K507" s="11" t="e">
        <f t="shared" si="100"/>
        <v>#VALUE!</v>
      </c>
      <c r="L507" s="11" t="e">
        <f t="shared" si="101"/>
        <v>#VALUE!</v>
      </c>
      <c r="M507" s="11" t="e">
        <f t="shared" si="102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03"/>
        <v>#VALUE!</v>
      </c>
      <c r="S507" s="11" t="e">
        <f t="shared" si="104"/>
        <v>#VALUE!</v>
      </c>
      <c r="T507" s="11" t="e">
        <f t="shared" si="105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93"/>
        <v>#VALUE!</v>
      </c>
      <c r="E508" s="9" t="e">
        <f t="shared" si="94"/>
        <v>#VALUE!</v>
      </c>
      <c r="F508" s="9" t="e">
        <f t="shared" si="95"/>
        <v>#VALUE!</v>
      </c>
      <c r="G508" s="9" t="str">
        <f t="shared" si="96"/>
        <v/>
      </c>
      <c r="H508" s="9" t="str">
        <f t="shared" si="97"/>
        <v/>
      </c>
      <c r="I508" s="9" t="str">
        <f t="shared" si="98"/>
        <v/>
      </c>
      <c r="J508" s="9" t="str">
        <f t="shared" si="99"/>
        <v/>
      </c>
      <c r="K508" s="11" t="e">
        <f t="shared" si="100"/>
        <v>#VALUE!</v>
      </c>
      <c r="L508" s="11" t="e">
        <f t="shared" si="101"/>
        <v>#VALUE!</v>
      </c>
      <c r="M508" s="11" t="e">
        <f t="shared" si="102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03"/>
        <v>#VALUE!</v>
      </c>
      <c r="S508" s="11" t="e">
        <f t="shared" si="104"/>
        <v>#VALUE!</v>
      </c>
      <c r="T508" s="11" t="e">
        <f t="shared" si="105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93"/>
        <v>#VALUE!</v>
      </c>
      <c r="E509" s="9" t="e">
        <f t="shared" si="94"/>
        <v>#VALUE!</v>
      </c>
      <c r="F509" s="9" t="e">
        <f t="shared" si="95"/>
        <v>#VALUE!</v>
      </c>
      <c r="G509" s="9" t="str">
        <f t="shared" si="96"/>
        <v/>
      </c>
      <c r="H509" s="9" t="str">
        <f t="shared" si="97"/>
        <v/>
      </c>
      <c r="I509" s="9" t="str">
        <f t="shared" si="98"/>
        <v/>
      </c>
      <c r="J509" s="9" t="str">
        <f t="shared" si="99"/>
        <v/>
      </c>
      <c r="K509" s="11" t="e">
        <f t="shared" si="100"/>
        <v>#VALUE!</v>
      </c>
      <c r="L509" s="11" t="e">
        <f t="shared" si="101"/>
        <v>#VALUE!</v>
      </c>
      <c r="M509" s="11" t="e">
        <f t="shared" si="102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03"/>
        <v>#VALUE!</v>
      </c>
      <c r="S509" s="11" t="e">
        <f t="shared" si="104"/>
        <v>#VALUE!</v>
      </c>
      <c r="T509" s="11" t="e">
        <f t="shared" si="105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93"/>
        <v>#VALUE!</v>
      </c>
      <c r="E510" s="9" t="e">
        <f t="shared" si="94"/>
        <v>#VALUE!</v>
      </c>
      <c r="F510" s="9" t="e">
        <f t="shared" si="95"/>
        <v>#VALUE!</v>
      </c>
      <c r="G510" s="9" t="str">
        <f t="shared" si="96"/>
        <v/>
      </c>
      <c r="H510" s="9" t="str">
        <f t="shared" si="97"/>
        <v/>
      </c>
      <c r="I510" s="9" t="str">
        <f t="shared" si="98"/>
        <v/>
      </c>
      <c r="J510" s="9" t="str">
        <f t="shared" si="99"/>
        <v/>
      </c>
      <c r="K510" s="11" t="e">
        <f t="shared" si="100"/>
        <v>#VALUE!</v>
      </c>
      <c r="L510" s="11" t="e">
        <f t="shared" si="101"/>
        <v>#VALUE!</v>
      </c>
      <c r="M510" s="11" t="e">
        <f t="shared" si="102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03"/>
        <v>#VALUE!</v>
      </c>
      <c r="S510" s="11" t="e">
        <f t="shared" si="104"/>
        <v>#VALUE!</v>
      </c>
      <c r="T510" s="11" t="e">
        <f t="shared" si="105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93"/>
        <v>#VALUE!</v>
      </c>
      <c r="E511" s="9" t="e">
        <f t="shared" si="94"/>
        <v>#VALUE!</v>
      </c>
      <c r="F511" s="9" t="e">
        <f t="shared" si="95"/>
        <v>#VALUE!</v>
      </c>
      <c r="G511" s="9" t="str">
        <f t="shared" si="96"/>
        <v/>
      </c>
      <c r="H511" s="9" t="str">
        <f t="shared" si="97"/>
        <v/>
      </c>
      <c r="I511" s="9" t="str">
        <f t="shared" si="98"/>
        <v/>
      </c>
      <c r="J511" s="9" t="str">
        <f t="shared" si="99"/>
        <v/>
      </c>
      <c r="K511" s="11" t="e">
        <f t="shared" si="100"/>
        <v>#VALUE!</v>
      </c>
      <c r="L511" s="11" t="e">
        <f t="shared" si="101"/>
        <v>#VALUE!</v>
      </c>
      <c r="M511" s="11" t="e">
        <f t="shared" si="102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03"/>
        <v>#VALUE!</v>
      </c>
      <c r="S511" s="11" t="e">
        <f t="shared" si="104"/>
        <v>#VALUE!</v>
      </c>
      <c r="T511" s="11" t="e">
        <f t="shared" si="105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93"/>
        <v>#VALUE!</v>
      </c>
      <c r="E512" s="9" t="e">
        <f t="shared" si="94"/>
        <v>#VALUE!</v>
      </c>
      <c r="F512" s="9" t="e">
        <f t="shared" si="95"/>
        <v>#VALUE!</v>
      </c>
      <c r="G512" s="9" t="str">
        <f t="shared" si="96"/>
        <v/>
      </c>
      <c r="H512" s="9" t="str">
        <f t="shared" si="97"/>
        <v/>
      </c>
      <c r="I512" s="9" t="str">
        <f t="shared" si="98"/>
        <v/>
      </c>
      <c r="J512" s="9" t="str">
        <f t="shared" si="99"/>
        <v/>
      </c>
      <c r="K512" s="11" t="e">
        <f t="shared" si="100"/>
        <v>#VALUE!</v>
      </c>
      <c r="L512" s="11" t="e">
        <f t="shared" si="101"/>
        <v>#VALUE!</v>
      </c>
      <c r="M512" s="11" t="e">
        <f t="shared" si="102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03"/>
        <v>#VALUE!</v>
      </c>
      <c r="S512" s="11" t="e">
        <f t="shared" si="104"/>
        <v>#VALUE!</v>
      </c>
      <c r="T512" s="11" t="e">
        <f t="shared" si="105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93"/>
        <v>#VALUE!</v>
      </c>
      <c r="E513" s="9" t="e">
        <f t="shared" si="94"/>
        <v>#VALUE!</v>
      </c>
      <c r="F513" s="9" t="e">
        <f t="shared" si="95"/>
        <v>#VALUE!</v>
      </c>
      <c r="G513" s="9" t="str">
        <f t="shared" si="96"/>
        <v/>
      </c>
      <c r="H513" s="9" t="str">
        <f t="shared" si="97"/>
        <v/>
      </c>
      <c r="I513" s="9" t="str">
        <f t="shared" si="98"/>
        <v/>
      </c>
      <c r="J513" s="9" t="str">
        <f t="shared" si="99"/>
        <v/>
      </c>
      <c r="K513" s="11" t="e">
        <f t="shared" si="100"/>
        <v>#VALUE!</v>
      </c>
      <c r="L513" s="11" t="e">
        <f t="shared" si="101"/>
        <v>#VALUE!</v>
      </c>
      <c r="M513" s="11" t="e">
        <f t="shared" si="102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03"/>
        <v>#VALUE!</v>
      </c>
      <c r="S513" s="11" t="e">
        <f t="shared" si="104"/>
        <v>#VALUE!</v>
      </c>
      <c r="T513" s="11" t="e">
        <f t="shared" si="105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93"/>
        <v>#VALUE!</v>
      </c>
      <c r="E514" s="9" t="e">
        <f t="shared" si="94"/>
        <v>#VALUE!</v>
      </c>
      <c r="F514" s="9" t="e">
        <f t="shared" si="95"/>
        <v>#VALUE!</v>
      </c>
      <c r="G514" s="9" t="str">
        <f t="shared" si="96"/>
        <v/>
      </c>
      <c r="H514" s="9" t="str">
        <f t="shared" si="97"/>
        <v/>
      </c>
      <c r="I514" s="9" t="str">
        <f t="shared" si="98"/>
        <v/>
      </c>
      <c r="J514" s="9" t="str">
        <f t="shared" si="99"/>
        <v/>
      </c>
      <c r="K514" s="11" t="e">
        <f t="shared" si="100"/>
        <v>#VALUE!</v>
      </c>
      <c r="L514" s="11" t="e">
        <f t="shared" si="101"/>
        <v>#VALUE!</v>
      </c>
      <c r="M514" s="11" t="e">
        <f t="shared" si="102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03"/>
        <v>#VALUE!</v>
      </c>
      <c r="S514" s="11" t="e">
        <f t="shared" si="104"/>
        <v>#VALUE!</v>
      </c>
      <c r="T514" s="11" t="e">
        <f t="shared" si="105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93"/>
        <v>#VALUE!</v>
      </c>
      <c r="E515" s="9" t="e">
        <f t="shared" si="94"/>
        <v>#VALUE!</v>
      </c>
      <c r="F515" s="9" t="e">
        <f t="shared" si="95"/>
        <v>#VALUE!</v>
      </c>
      <c r="G515" s="9" t="str">
        <f t="shared" si="96"/>
        <v/>
      </c>
      <c r="H515" s="9" t="str">
        <f t="shared" si="97"/>
        <v/>
      </c>
      <c r="I515" s="9" t="str">
        <f t="shared" si="98"/>
        <v/>
      </c>
      <c r="J515" s="9" t="str">
        <f t="shared" si="99"/>
        <v/>
      </c>
      <c r="K515" s="11" t="e">
        <f t="shared" si="100"/>
        <v>#VALUE!</v>
      </c>
      <c r="L515" s="11" t="e">
        <f t="shared" si="101"/>
        <v>#VALUE!</v>
      </c>
      <c r="M515" s="11" t="e">
        <f t="shared" si="102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03"/>
        <v>#VALUE!</v>
      </c>
      <c r="S515" s="11" t="e">
        <f t="shared" si="104"/>
        <v>#VALUE!</v>
      </c>
      <c r="T515" s="11" t="e">
        <f t="shared" si="105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06">(K516/(AR516+K516-(AR516*K516)))</f>
        <v>#VALUE!</v>
      </c>
      <c r="E516" s="9" t="e">
        <f t="shared" ref="E516:E579" si="107">(L516/(AR516+L516-(AR516*L516)))</f>
        <v>#VALUE!</v>
      </c>
      <c r="F516" s="9" t="e">
        <f t="shared" ref="F516:F579" si="108">(M516/(AR516+M516-(AR516*M516)))</f>
        <v>#VALUE!</v>
      </c>
      <c r="G516" s="9" t="str">
        <f t="shared" ref="G516:G579" si="109">AR516</f>
        <v/>
      </c>
      <c r="H516" s="9" t="str">
        <f t="shared" ref="H516:H579" si="110">IF(A516="","",1/D516)</f>
        <v/>
      </c>
      <c r="I516" s="9" t="str">
        <f t="shared" ref="I516:I579" si="111">IF(B516="","",1/E516)</f>
        <v/>
      </c>
      <c r="J516" s="9" t="str">
        <f t="shared" ref="J516:J579" si="112">IF(C516="","",1/F516)</f>
        <v/>
      </c>
      <c r="K516" s="11" t="e">
        <f t="shared" ref="K516:K579" si="113">1/A516</f>
        <v>#VALUE!</v>
      </c>
      <c r="L516" s="11" t="e">
        <f t="shared" ref="L516:L579" si="114">1/B516</f>
        <v>#VALUE!</v>
      </c>
      <c r="M516" s="11" t="e">
        <f t="shared" ref="M516:M579" si="115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16">O516/N516</f>
        <v>#VALUE!</v>
      </c>
      <c r="S516" s="11" t="e">
        <f t="shared" ref="S516:S579" si="117">P516/N516</f>
        <v>#VALUE!</v>
      </c>
      <c r="T516" s="11" t="e">
        <f t="shared" ref="T516:T579" si="118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06"/>
        <v>#VALUE!</v>
      </c>
      <c r="E517" s="9" t="e">
        <f t="shared" si="107"/>
        <v>#VALUE!</v>
      </c>
      <c r="F517" s="9" t="e">
        <f t="shared" si="108"/>
        <v>#VALUE!</v>
      </c>
      <c r="G517" s="9" t="str">
        <f t="shared" si="109"/>
        <v/>
      </c>
      <c r="H517" s="9" t="str">
        <f t="shared" si="110"/>
        <v/>
      </c>
      <c r="I517" s="9" t="str">
        <f t="shared" si="111"/>
        <v/>
      </c>
      <c r="J517" s="9" t="str">
        <f t="shared" si="112"/>
        <v/>
      </c>
      <c r="K517" s="11" t="e">
        <f t="shared" si="113"/>
        <v>#VALUE!</v>
      </c>
      <c r="L517" s="11" t="e">
        <f t="shared" si="114"/>
        <v>#VALUE!</v>
      </c>
      <c r="M517" s="11" t="e">
        <f t="shared" si="115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16"/>
        <v>#VALUE!</v>
      </c>
      <c r="S517" s="11" t="e">
        <f t="shared" si="117"/>
        <v>#VALUE!</v>
      </c>
      <c r="T517" s="11" t="e">
        <f t="shared" si="118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06"/>
        <v>#VALUE!</v>
      </c>
      <c r="E518" s="9" t="e">
        <f t="shared" si="107"/>
        <v>#VALUE!</v>
      </c>
      <c r="F518" s="9" t="e">
        <f t="shared" si="108"/>
        <v>#VALUE!</v>
      </c>
      <c r="G518" s="9" t="str">
        <f t="shared" si="109"/>
        <v/>
      </c>
      <c r="H518" s="9" t="str">
        <f t="shared" si="110"/>
        <v/>
      </c>
      <c r="I518" s="9" t="str">
        <f t="shared" si="111"/>
        <v/>
      </c>
      <c r="J518" s="9" t="str">
        <f t="shared" si="112"/>
        <v/>
      </c>
      <c r="K518" s="11" t="e">
        <f t="shared" si="113"/>
        <v>#VALUE!</v>
      </c>
      <c r="L518" s="11" t="e">
        <f t="shared" si="114"/>
        <v>#VALUE!</v>
      </c>
      <c r="M518" s="11" t="e">
        <f t="shared" si="115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16"/>
        <v>#VALUE!</v>
      </c>
      <c r="S518" s="11" t="e">
        <f t="shared" si="117"/>
        <v>#VALUE!</v>
      </c>
      <c r="T518" s="11" t="e">
        <f t="shared" si="118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06"/>
        <v>#VALUE!</v>
      </c>
      <c r="E519" s="9" t="e">
        <f t="shared" si="107"/>
        <v>#VALUE!</v>
      </c>
      <c r="F519" s="9" t="e">
        <f t="shared" si="108"/>
        <v>#VALUE!</v>
      </c>
      <c r="G519" s="9" t="str">
        <f t="shared" si="109"/>
        <v/>
      </c>
      <c r="H519" s="9" t="str">
        <f t="shared" si="110"/>
        <v/>
      </c>
      <c r="I519" s="9" t="str">
        <f t="shared" si="111"/>
        <v/>
      </c>
      <c r="J519" s="9" t="str">
        <f t="shared" si="112"/>
        <v/>
      </c>
      <c r="K519" s="11" t="e">
        <f t="shared" si="113"/>
        <v>#VALUE!</v>
      </c>
      <c r="L519" s="11" t="e">
        <f t="shared" si="114"/>
        <v>#VALUE!</v>
      </c>
      <c r="M519" s="11" t="e">
        <f t="shared" si="115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16"/>
        <v>#VALUE!</v>
      </c>
      <c r="S519" s="11" t="e">
        <f t="shared" si="117"/>
        <v>#VALUE!</v>
      </c>
      <c r="T519" s="11" t="e">
        <f t="shared" si="118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06"/>
        <v>#VALUE!</v>
      </c>
      <c r="E520" s="9" t="e">
        <f t="shared" si="107"/>
        <v>#VALUE!</v>
      </c>
      <c r="F520" s="9" t="e">
        <f t="shared" si="108"/>
        <v>#VALUE!</v>
      </c>
      <c r="G520" s="9" t="str">
        <f t="shared" si="109"/>
        <v/>
      </c>
      <c r="H520" s="9" t="str">
        <f t="shared" si="110"/>
        <v/>
      </c>
      <c r="I520" s="9" t="str">
        <f t="shared" si="111"/>
        <v/>
      </c>
      <c r="J520" s="9" t="str">
        <f t="shared" si="112"/>
        <v/>
      </c>
      <c r="K520" s="11" t="e">
        <f t="shared" si="113"/>
        <v>#VALUE!</v>
      </c>
      <c r="L520" s="11" t="e">
        <f t="shared" si="114"/>
        <v>#VALUE!</v>
      </c>
      <c r="M520" s="11" t="e">
        <f t="shared" si="115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16"/>
        <v>#VALUE!</v>
      </c>
      <c r="S520" s="11" t="e">
        <f t="shared" si="117"/>
        <v>#VALUE!</v>
      </c>
      <c r="T520" s="11" t="e">
        <f t="shared" si="118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06"/>
        <v>#VALUE!</v>
      </c>
      <c r="E521" s="9" t="e">
        <f t="shared" si="107"/>
        <v>#VALUE!</v>
      </c>
      <c r="F521" s="9" t="e">
        <f t="shared" si="108"/>
        <v>#VALUE!</v>
      </c>
      <c r="G521" s="9" t="str">
        <f t="shared" si="109"/>
        <v/>
      </c>
      <c r="H521" s="9" t="str">
        <f t="shared" si="110"/>
        <v/>
      </c>
      <c r="I521" s="9" t="str">
        <f t="shared" si="111"/>
        <v/>
      </c>
      <c r="J521" s="9" t="str">
        <f t="shared" si="112"/>
        <v/>
      </c>
      <c r="K521" s="11" t="e">
        <f t="shared" si="113"/>
        <v>#VALUE!</v>
      </c>
      <c r="L521" s="11" t="e">
        <f t="shared" si="114"/>
        <v>#VALUE!</v>
      </c>
      <c r="M521" s="11" t="e">
        <f t="shared" si="115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16"/>
        <v>#VALUE!</v>
      </c>
      <c r="S521" s="11" t="e">
        <f t="shared" si="117"/>
        <v>#VALUE!</v>
      </c>
      <c r="T521" s="11" t="e">
        <f t="shared" si="118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06"/>
        <v>#VALUE!</v>
      </c>
      <c r="E522" s="9" t="e">
        <f t="shared" si="107"/>
        <v>#VALUE!</v>
      </c>
      <c r="F522" s="9" t="e">
        <f t="shared" si="108"/>
        <v>#VALUE!</v>
      </c>
      <c r="G522" s="9" t="str">
        <f t="shared" si="109"/>
        <v/>
      </c>
      <c r="H522" s="9" t="str">
        <f t="shared" si="110"/>
        <v/>
      </c>
      <c r="I522" s="9" t="str">
        <f t="shared" si="111"/>
        <v/>
      </c>
      <c r="J522" s="9" t="str">
        <f t="shared" si="112"/>
        <v/>
      </c>
      <c r="K522" s="11" t="e">
        <f t="shared" si="113"/>
        <v>#VALUE!</v>
      </c>
      <c r="L522" s="11" t="e">
        <f t="shared" si="114"/>
        <v>#VALUE!</v>
      </c>
      <c r="M522" s="11" t="e">
        <f t="shared" si="115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16"/>
        <v>#VALUE!</v>
      </c>
      <c r="S522" s="11" t="e">
        <f t="shared" si="117"/>
        <v>#VALUE!</v>
      </c>
      <c r="T522" s="11" t="e">
        <f t="shared" si="118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06"/>
        <v>#VALUE!</v>
      </c>
      <c r="E523" s="9" t="e">
        <f t="shared" si="107"/>
        <v>#VALUE!</v>
      </c>
      <c r="F523" s="9" t="e">
        <f t="shared" si="108"/>
        <v>#VALUE!</v>
      </c>
      <c r="G523" s="9" t="str">
        <f t="shared" si="109"/>
        <v/>
      </c>
      <c r="H523" s="9" t="str">
        <f t="shared" si="110"/>
        <v/>
      </c>
      <c r="I523" s="9" t="str">
        <f t="shared" si="111"/>
        <v/>
      </c>
      <c r="J523" s="9" t="str">
        <f t="shared" si="112"/>
        <v/>
      </c>
      <c r="K523" s="11" t="e">
        <f t="shared" si="113"/>
        <v>#VALUE!</v>
      </c>
      <c r="L523" s="11" t="e">
        <f t="shared" si="114"/>
        <v>#VALUE!</v>
      </c>
      <c r="M523" s="11" t="e">
        <f t="shared" si="115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16"/>
        <v>#VALUE!</v>
      </c>
      <c r="S523" s="11" t="e">
        <f t="shared" si="117"/>
        <v>#VALUE!</v>
      </c>
      <c r="T523" s="11" t="e">
        <f t="shared" si="118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06"/>
        <v>#VALUE!</v>
      </c>
      <c r="E524" s="9" t="e">
        <f t="shared" si="107"/>
        <v>#VALUE!</v>
      </c>
      <c r="F524" s="9" t="e">
        <f t="shared" si="108"/>
        <v>#VALUE!</v>
      </c>
      <c r="G524" s="9" t="str">
        <f t="shared" si="109"/>
        <v/>
      </c>
      <c r="H524" s="9" t="str">
        <f t="shared" si="110"/>
        <v/>
      </c>
      <c r="I524" s="9" t="str">
        <f t="shared" si="111"/>
        <v/>
      </c>
      <c r="J524" s="9" t="str">
        <f t="shared" si="112"/>
        <v/>
      </c>
      <c r="K524" s="11" t="e">
        <f t="shared" si="113"/>
        <v>#VALUE!</v>
      </c>
      <c r="L524" s="11" t="e">
        <f t="shared" si="114"/>
        <v>#VALUE!</v>
      </c>
      <c r="M524" s="11" t="e">
        <f t="shared" si="115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16"/>
        <v>#VALUE!</v>
      </c>
      <c r="S524" s="11" t="e">
        <f t="shared" si="117"/>
        <v>#VALUE!</v>
      </c>
      <c r="T524" s="11" t="e">
        <f t="shared" si="118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06"/>
        <v>#VALUE!</v>
      </c>
      <c r="E525" s="9" t="e">
        <f t="shared" si="107"/>
        <v>#VALUE!</v>
      </c>
      <c r="F525" s="9" t="e">
        <f t="shared" si="108"/>
        <v>#VALUE!</v>
      </c>
      <c r="G525" s="9" t="str">
        <f t="shared" si="109"/>
        <v/>
      </c>
      <c r="H525" s="9" t="str">
        <f t="shared" si="110"/>
        <v/>
      </c>
      <c r="I525" s="9" t="str">
        <f t="shared" si="111"/>
        <v/>
      </c>
      <c r="J525" s="9" t="str">
        <f t="shared" si="112"/>
        <v/>
      </c>
      <c r="K525" s="11" t="e">
        <f t="shared" si="113"/>
        <v>#VALUE!</v>
      </c>
      <c r="L525" s="11" t="e">
        <f t="shared" si="114"/>
        <v>#VALUE!</v>
      </c>
      <c r="M525" s="11" t="e">
        <f t="shared" si="115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16"/>
        <v>#VALUE!</v>
      </c>
      <c r="S525" s="11" t="e">
        <f t="shared" si="117"/>
        <v>#VALUE!</v>
      </c>
      <c r="T525" s="11" t="e">
        <f t="shared" si="118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06"/>
        <v>#VALUE!</v>
      </c>
      <c r="E526" s="9" t="e">
        <f t="shared" si="107"/>
        <v>#VALUE!</v>
      </c>
      <c r="F526" s="9" t="e">
        <f t="shared" si="108"/>
        <v>#VALUE!</v>
      </c>
      <c r="G526" s="9" t="str">
        <f t="shared" si="109"/>
        <v/>
      </c>
      <c r="H526" s="9" t="str">
        <f t="shared" si="110"/>
        <v/>
      </c>
      <c r="I526" s="9" t="str">
        <f t="shared" si="111"/>
        <v/>
      </c>
      <c r="J526" s="9" t="str">
        <f t="shared" si="112"/>
        <v/>
      </c>
      <c r="K526" s="11" t="e">
        <f t="shared" si="113"/>
        <v>#VALUE!</v>
      </c>
      <c r="L526" s="11" t="e">
        <f t="shared" si="114"/>
        <v>#VALUE!</v>
      </c>
      <c r="M526" s="11" t="e">
        <f t="shared" si="115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16"/>
        <v>#VALUE!</v>
      </c>
      <c r="S526" s="11" t="e">
        <f t="shared" si="117"/>
        <v>#VALUE!</v>
      </c>
      <c r="T526" s="11" t="e">
        <f t="shared" si="118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06"/>
        <v>#VALUE!</v>
      </c>
      <c r="E527" s="9" t="e">
        <f t="shared" si="107"/>
        <v>#VALUE!</v>
      </c>
      <c r="F527" s="9" t="e">
        <f t="shared" si="108"/>
        <v>#VALUE!</v>
      </c>
      <c r="G527" s="9" t="str">
        <f t="shared" si="109"/>
        <v/>
      </c>
      <c r="H527" s="9" t="str">
        <f t="shared" si="110"/>
        <v/>
      </c>
      <c r="I527" s="9" t="str">
        <f t="shared" si="111"/>
        <v/>
      </c>
      <c r="J527" s="9" t="str">
        <f t="shared" si="112"/>
        <v/>
      </c>
      <c r="K527" s="11" t="e">
        <f t="shared" si="113"/>
        <v>#VALUE!</v>
      </c>
      <c r="L527" s="11" t="e">
        <f t="shared" si="114"/>
        <v>#VALUE!</v>
      </c>
      <c r="M527" s="11" t="e">
        <f t="shared" si="115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16"/>
        <v>#VALUE!</v>
      </c>
      <c r="S527" s="11" t="e">
        <f t="shared" si="117"/>
        <v>#VALUE!</v>
      </c>
      <c r="T527" s="11" t="e">
        <f t="shared" si="118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06"/>
        <v>#VALUE!</v>
      </c>
      <c r="E528" s="9" t="e">
        <f t="shared" si="107"/>
        <v>#VALUE!</v>
      </c>
      <c r="F528" s="9" t="e">
        <f t="shared" si="108"/>
        <v>#VALUE!</v>
      </c>
      <c r="G528" s="9" t="str">
        <f t="shared" si="109"/>
        <v/>
      </c>
      <c r="H528" s="9" t="str">
        <f t="shared" si="110"/>
        <v/>
      </c>
      <c r="I528" s="9" t="str">
        <f t="shared" si="111"/>
        <v/>
      </c>
      <c r="J528" s="9" t="str">
        <f t="shared" si="112"/>
        <v/>
      </c>
      <c r="K528" s="11" t="e">
        <f t="shared" si="113"/>
        <v>#VALUE!</v>
      </c>
      <c r="L528" s="11" t="e">
        <f t="shared" si="114"/>
        <v>#VALUE!</v>
      </c>
      <c r="M528" s="11" t="e">
        <f t="shared" si="115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16"/>
        <v>#VALUE!</v>
      </c>
      <c r="S528" s="11" t="e">
        <f t="shared" si="117"/>
        <v>#VALUE!</v>
      </c>
      <c r="T528" s="11" t="e">
        <f t="shared" si="118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06"/>
        <v>#VALUE!</v>
      </c>
      <c r="E529" s="9" t="e">
        <f t="shared" si="107"/>
        <v>#VALUE!</v>
      </c>
      <c r="F529" s="9" t="e">
        <f t="shared" si="108"/>
        <v>#VALUE!</v>
      </c>
      <c r="G529" s="9" t="str">
        <f t="shared" si="109"/>
        <v/>
      </c>
      <c r="H529" s="9" t="str">
        <f t="shared" si="110"/>
        <v/>
      </c>
      <c r="I529" s="9" t="str">
        <f t="shared" si="111"/>
        <v/>
      </c>
      <c r="J529" s="9" t="str">
        <f t="shared" si="112"/>
        <v/>
      </c>
      <c r="K529" s="11" t="e">
        <f t="shared" si="113"/>
        <v>#VALUE!</v>
      </c>
      <c r="L529" s="11" t="e">
        <f t="shared" si="114"/>
        <v>#VALUE!</v>
      </c>
      <c r="M529" s="11" t="e">
        <f t="shared" si="115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16"/>
        <v>#VALUE!</v>
      </c>
      <c r="S529" s="11" t="e">
        <f t="shared" si="117"/>
        <v>#VALUE!</v>
      </c>
      <c r="T529" s="11" t="e">
        <f t="shared" si="118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06"/>
        <v>#VALUE!</v>
      </c>
      <c r="E530" s="9" t="e">
        <f t="shared" si="107"/>
        <v>#VALUE!</v>
      </c>
      <c r="F530" s="9" t="e">
        <f t="shared" si="108"/>
        <v>#VALUE!</v>
      </c>
      <c r="G530" s="9" t="str">
        <f t="shared" si="109"/>
        <v/>
      </c>
      <c r="H530" s="9" t="str">
        <f t="shared" si="110"/>
        <v/>
      </c>
      <c r="I530" s="9" t="str">
        <f t="shared" si="111"/>
        <v/>
      </c>
      <c r="J530" s="9" t="str">
        <f t="shared" si="112"/>
        <v/>
      </c>
      <c r="K530" s="11" t="e">
        <f t="shared" si="113"/>
        <v>#VALUE!</v>
      </c>
      <c r="L530" s="11" t="e">
        <f t="shared" si="114"/>
        <v>#VALUE!</v>
      </c>
      <c r="M530" s="11" t="e">
        <f t="shared" si="115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16"/>
        <v>#VALUE!</v>
      </c>
      <c r="S530" s="11" t="e">
        <f t="shared" si="117"/>
        <v>#VALUE!</v>
      </c>
      <c r="T530" s="11" t="e">
        <f t="shared" si="118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06"/>
        <v>#VALUE!</v>
      </c>
      <c r="E531" s="9" t="e">
        <f t="shared" si="107"/>
        <v>#VALUE!</v>
      </c>
      <c r="F531" s="9" t="e">
        <f t="shared" si="108"/>
        <v>#VALUE!</v>
      </c>
      <c r="G531" s="9" t="str">
        <f t="shared" si="109"/>
        <v/>
      </c>
      <c r="H531" s="9" t="str">
        <f t="shared" si="110"/>
        <v/>
      </c>
      <c r="I531" s="9" t="str">
        <f t="shared" si="111"/>
        <v/>
      </c>
      <c r="J531" s="9" t="str">
        <f t="shared" si="112"/>
        <v/>
      </c>
      <c r="K531" s="11" t="e">
        <f t="shared" si="113"/>
        <v>#VALUE!</v>
      </c>
      <c r="L531" s="11" t="e">
        <f t="shared" si="114"/>
        <v>#VALUE!</v>
      </c>
      <c r="M531" s="11" t="e">
        <f t="shared" si="115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16"/>
        <v>#VALUE!</v>
      </c>
      <c r="S531" s="11" t="e">
        <f t="shared" si="117"/>
        <v>#VALUE!</v>
      </c>
      <c r="T531" s="11" t="e">
        <f t="shared" si="118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06"/>
        <v>#VALUE!</v>
      </c>
      <c r="E532" s="9" t="e">
        <f t="shared" si="107"/>
        <v>#VALUE!</v>
      </c>
      <c r="F532" s="9" t="e">
        <f t="shared" si="108"/>
        <v>#VALUE!</v>
      </c>
      <c r="G532" s="9" t="str">
        <f t="shared" si="109"/>
        <v/>
      </c>
      <c r="H532" s="9" t="str">
        <f t="shared" si="110"/>
        <v/>
      </c>
      <c r="I532" s="9" t="str">
        <f t="shared" si="111"/>
        <v/>
      </c>
      <c r="J532" s="9" t="str">
        <f t="shared" si="112"/>
        <v/>
      </c>
      <c r="K532" s="11" t="e">
        <f t="shared" si="113"/>
        <v>#VALUE!</v>
      </c>
      <c r="L532" s="11" t="e">
        <f t="shared" si="114"/>
        <v>#VALUE!</v>
      </c>
      <c r="M532" s="11" t="e">
        <f t="shared" si="115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16"/>
        <v>#VALUE!</v>
      </c>
      <c r="S532" s="11" t="e">
        <f t="shared" si="117"/>
        <v>#VALUE!</v>
      </c>
      <c r="T532" s="11" t="e">
        <f t="shared" si="118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06"/>
        <v>#VALUE!</v>
      </c>
      <c r="E533" s="9" t="e">
        <f t="shared" si="107"/>
        <v>#VALUE!</v>
      </c>
      <c r="F533" s="9" t="e">
        <f t="shared" si="108"/>
        <v>#VALUE!</v>
      </c>
      <c r="G533" s="9" t="str">
        <f t="shared" si="109"/>
        <v/>
      </c>
      <c r="H533" s="9" t="str">
        <f t="shared" si="110"/>
        <v/>
      </c>
      <c r="I533" s="9" t="str">
        <f t="shared" si="111"/>
        <v/>
      </c>
      <c r="J533" s="9" t="str">
        <f t="shared" si="112"/>
        <v/>
      </c>
      <c r="K533" s="11" t="e">
        <f t="shared" si="113"/>
        <v>#VALUE!</v>
      </c>
      <c r="L533" s="11" t="e">
        <f t="shared" si="114"/>
        <v>#VALUE!</v>
      </c>
      <c r="M533" s="11" t="e">
        <f t="shared" si="115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16"/>
        <v>#VALUE!</v>
      </c>
      <c r="S533" s="11" t="e">
        <f t="shared" si="117"/>
        <v>#VALUE!</v>
      </c>
      <c r="T533" s="11" t="e">
        <f t="shared" si="118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06"/>
        <v>#VALUE!</v>
      </c>
      <c r="E534" s="9" t="e">
        <f t="shared" si="107"/>
        <v>#VALUE!</v>
      </c>
      <c r="F534" s="9" t="e">
        <f t="shared" si="108"/>
        <v>#VALUE!</v>
      </c>
      <c r="G534" s="9" t="str">
        <f t="shared" si="109"/>
        <v/>
      </c>
      <c r="H534" s="9" t="str">
        <f t="shared" si="110"/>
        <v/>
      </c>
      <c r="I534" s="9" t="str">
        <f t="shared" si="111"/>
        <v/>
      </c>
      <c r="J534" s="9" t="str">
        <f t="shared" si="112"/>
        <v/>
      </c>
      <c r="K534" s="11" t="e">
        <f t="shared" si="113"/>
        <v>#VALUE!</v>
      </c>
      <c r="L534" s="11" t="e">
        <f t="shared" si="114"/>
        <v>#VALUE!</v>
      </c>
      <c r="M534" s="11" t="e">
        <f t="shared" si="115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16"/>
        <v>#VALUE!</v>
      </c>
      <c r="S534" s="11" t="e">
        <f t="shared" si="117"/>
        <v>#VALUE!</v>
      </c>
      <c r="T534" s="11" t="e">
        <f t="shared" si="118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06"/>
        <v>#VALUE!</v>
      </c>
      <c r="E535" s="9" t="e">
        <f t="shared" si="107"/>
        <v>#VALUE!</v>
      </c>
      <c r="F535" s="9" t="e">
        <f t="shared" si="108"/>
        <v>#VALUE!</v>
      </c>
      <c r="G535" s="9" t="str">
        <f t="shared" si="109"/>
        <v/>
      </c>
      <c r="H535" s="9" t="str">
        <f t="shared" si="110"/>
        <v/>
      </c>
      <c r="I535" s="9" t="str">
        <f t="shared" si="111"/>
        <v/>
      </c>
      <c r="J535" s="9" t="str">
        <f t="shared" si="112"/>
        <v/>
      </c>
      <c r="K535" s="11" t="e">
        <f t="shared" si="113"/>
        <v>#VALUE!</v>
      </c>
      <c r="L535" s="11" t="e">
        <f t="shared" si="114"/>
        <v>#VALUE!</v>
      </c>
      <c r="M535" s="11" t="e">
        <f t="shared" si="115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16"/>
        <v>#VALUE!</v>
      </c>
      <c r="S535" s="11" t="e">
        <f t="shared" si="117"/>
        <v>#VALUE!</v>
      </c>
      <c r="T535" s="11" t="e">
        <f t="shared" si="118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06"/>
        <v>#VALUE!</v>
      </c>
      <c r="E536" s="9" t="e">
        <f t="shared" si="107"/>
        <v>#VALUE!</v>
      </c>
      <c r="F536" s="9" t="e">
        <f t="shared" si="108"/>
        <v>#VALUE!</v>
      </c>
      <c r="G536" s="9" t="str">
        <f t="shared" si="109"/>
        <v/>
      </c>
      <c r="H536" s="9" t="str">
        <f t="shared" si="110"/>
        <v/>
      </c>
      <c r="I536" s="9" t="str">
        <f t="shared" si="111"/>
        <v/>
      </c>
      <c r="J536" s="9" t="str">
        <f t="shared" si="112"/>
        <v/>
      </c>
      <c r="K536" s="11" t="e">
        <f t="shared" si="113"/>
        <v>#VALUE!</v>
      </c>
      <c r="L536" s="11" t="e">
        <f t="shared" si="114"/>
        <v>#VALUE!</v>
      </c>
      <c r="M536" s="11" t="e">
        <f t="shared" si="115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16"/>
        <v>#VALUE!</v>
      </c>
      <c r="S536" s="11" t="e">
        <f t="shared" si="117"/>
        <v>#VALUE!</v>
      </c>
      <c r="T536" s="11" t="e">
        <f t="shared" si="118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06"/>
        <v>#VALUE!</v>
      </c>
      <c r="E537" s="9" t="e">
        <f t="shared" si="107"/>
        <v>#VALUE!</v>
      </c>
      <c r="F537" s="9" t="e">
        <f t="shared" si="108"/>
        <v>#VALUE!</v>
      </c>
      <c r="G537" s="9" t="str">
        <f t="shared" si="109"/>
        <v/>
      </c>
      <c r="H537" s="9" t="str">
        <f t="shared" si="110"/>
        <v/>
      </c>
      <c r="I537" s="9" t="str">
        <f t="shared" si="111"/>
        <v/>
      </c>
      <c r="J537" s="9" t="str">
        <f t="shared" si="112"/>
        <v/>
      </c>
      <c r="K537" s="11" t="e">
        <f t="shared" si="113"/>
        <v>#VALUE!</v>
      </c>
      <c r="L537" s="11" t="e">
        <f t="shared" si="114"/>
        <v>#VALUE!</v>
      </c>
      <c r="M537" s="11" t="e">
        <f t="shared" si="115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16"/>
        <v>#VALUE!</v>
      </c>
      <c r="S537" s="11" t="e">
        <f t="shared" si="117"/>
        <v>#VALUE!</v>
      </c>
      <c r="T537" s="11" t="e">
        <f t="shared" si="118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06"/>
        <v>#VALUE!</v>
      </c>
      <c r="E538" s="9" t="e">
        <f t="shared" si="107"/>
        <v>#VALUE!</v>
      </c>
      <c r="F538" s="9" t="e">
        <f t="shared" si="108"/>
        <v>#VALUE!</v>
      </c>
      <c r="G538" s="9" t="str">
        <f t="shared" si="109"/>
        <v/>
      </c>
      <c r="H538" s="9" t="str">
        <f t="shared" si="110"/>
        <v/>
      </c>
      <c r="I538" s="9" t="str">
        <f t="shared" si="111"/>
        <v/>
      </c>
      <c r="J538" s="9" t="str">
        <f t="shared" si="112"/>
        <v/>
      </c>
      <c r="K538" s="11" t="e">
        <f t="shared" si="113"/>
        <v>#VALUE!</v>
      </c>
      <c r="L538" s="11" t="e">
        <f t="shared" si="114"/>
        <v>#VALUE!</v>
      </c>
      <c r="M538" s="11" t="e">
        <f t="shared" si="115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16"/>
        <v>#VALUE!</v>
      </c>
      <c r="S538" s="11" t="e">
        <f t="shared" si="117"/>
        <v>#VALUE!</v>
      </c>
      <c r="T538" s="11" t="e">
        <f t="shared" si="118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06"/>
        <v>#VALUE!</v>
      </c>
      <c r="E539" s="9" t="e">
        <f t="shared" si="107"/>
        <v>#VALUE!</v>
      </c>
      <c r="F539" s="9" t="e">
        <f t="shared" si="108"/>
        <v>#VALUE!</v>
      </c>
      <c r="G539" s="9" t="str">
        <f t="shared" si="109"/>
        <v/>
      </c>
      <c r="H539" s="9" t="str">
        <f t="shared" si="110"/>
        <v/>
      </c>
      <c r="I539" s="9" t="str">
        <f t="shared" si="111"/>
        <v/>
      </c>
      <c r="J539" s="9" t="str">
        <f t="shared" si="112"/>
        <v/>
      </c>
      <c r="K539" s="11" t="e">
        <f t="shared" si="113"/>
        <v>#VALUE!</v>
      </c>
      <c r="L539" s="11" t="e">
        <f t="shared" si="114"/>
        <v>#VALUE!</v>
      </c>
      <c r="M539" s="11" t="e">
        <f t="shared" si="115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16"/>
        <v>#VALUE!</v>
      </c>
      <c r="S539" s="11" t="e">
        <f t="shared" si="117"/>
        <v>#VALUE!</v>
      </c>
      <c r="T539" s="11" t="e">
        <f t="shared" si="118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06"/>
        <v>#VALUE!</v>
      </c>
      <c r="E540" s="9" t="e">
        <f t="shared" si="107"/>
        <v>#VALUE!</v>
      </c>
      <c r="F540" s="9" t="e">
        <f t="shared" si="108"/>
        <v>#VALUE!</v>
      </c>
      <c r="G540" s="9" t="str">
        <f t="shared" si="109"/>
        <v/>
      </c>
      <c r="H540" s="9" t="str">
        <f t="shared" si="110"/>
        <v/>
      </c>
      <c r="I540" s="9" t="str">
        <f t="shared" si="111"/>
        <v/>
      </c>
      <c r="J540" s="9" t="str">
        <f t="shared" si="112"/>
        <v/>
      </c>
      <c r="K540" s="11" t="e">
        <f t="shared" si="113"/>
        <v>#VALUE!</v>
      </c>
      <c r="L540" s="11" t="e">
        <f t="shared" si="114"/>
        <v>#VALUE!</v>
      </c>
      <c r="M540" s="11" t="e">
        <f t="shared" si="115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16"/>
        <v>#VALUE!</v>
      </c>
      <c r="S540" s="11" t="e">
        <f t="shared" si="117"/>
        <v>#VALUE!</v>
      </c>
      <c r="T540" s="11" t="e">
        <f t="shared" si="118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06"/>
        <v>#VALUE!</v>
      </c>
      <c r="E541" s="9" t="e">
        <f t="shared" si="107"/>
        <v>#VALUE!</v>
      </c>
      <c r="F541" s="9" t="e">
        <f t="shared" si="108"/>
        <v>#VALUE!</v>
      </c>
      <c r="G541" s="9" t="str">
        <f t="shared" si="109"/>
        <v/>
      </c>
      <c r="H541" s="9" t="str">
        <f t="shared" si="110"/>
        <v/>
      </c>
      <c r="I541" s="9" t="str">
        <f t="shared" si="111"/>
        <v/>
      </c>
      <c r="J541" s="9" t="str">
        <f t="shared" si="112"/>
        <v/>
      </c>
      <c r="K541" s="11" t="e">
        <f t="shared" si="113"/>
        <v>#VALUE!</v>
      </c>
      <c r="L541" s="11" t="e">
        <f t="shared" si="114"/>
        <v>#VALUE!</v>
      </c>
      <c r="M541" s="11" t="e">
        <f t="shared" si="115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16"/>
        <v>#VALUE!</v>
      </c>
      <c r="S541" s="11" t="e">
        <f t="shared" si="117"/>
        <v>#VALUE!</v>
      </c>
      <c r="T541" s="11" t="e">
        <f t="shared" si="118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06"/>
        <v>#VALUE!</v>
      </c>
      <c r="E542" s="9" t="e">
        <f t="shared" si="107"/>
        <v>#VALUE!</v>
      </c>
      <c r="F542" s="9" t="e">
        <f t="shared" si="108"/>
        <v>#VALUE!</v>
      </c>
      <c r="G542" s="9" t="str">
        <f t="shared" si="109"/>
        <v/>
      </c>
      <c r="H542" s="9" t="str">
        <f t="shared" si="110"/>
        <v/>
      </c>
      <c r="I542" s="9" t="str">
        <f t="shared" si="111"/>
        <v/>
      </c>
      <c r="J542" s="9" t="str">
        <f t="shared" si="112"/>
        <v/>
      </c>
      <c r="K542" s="11" t="e">
        <f t="shared" si="113"/>
        <v>#VALUE!</v>
      </c>
      <c r="L542" s="11" t="e">
        <f t="shared" si="114"/>
        <v>#VALUE!</v>
      </c>
      <c r="M542" s="11" t="e">
        <f t="shared" si="115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16"/>
        <v>#VALUE!</v>
      </c>
      <c r="S542" s="11" t="e">
        <f t="shared" si="117"/>
        <v>#VALUE!</v>
      </c>
      <c r="T542" s="11" t="e">
        <f t="shared" si="118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06"/>
        <v>#VALUE!</v>
      </c>
      <c r="E543" s="9" t="e">
        <f t="shared" si="107"/>
        <v>#VALUE!</v>
      </c>
      <c r="F543" s="9" t="e">
        <f t="shared" si="108"/>
        <v>#VALUE!</v>
      </c>
      <c r="G543" s="9" t="str">
        <f t="shared" si="109"/>
        <v/>
      </c>
      <c r="H543" s="9" t="str">
        <f t="shared" si="110"/>
        <v/>
      </c>
      <c r="I543" s="9" t="str">
        <f t="shared" si="111"/>
        <v/>
      </c>
      <c r="J543" s="9" t="str">
        <f t="shared" si="112"/>
        <v/>
      </c>
      <c r="K543" s="11" t="e">
        <f t="shared" si="113"/>
        <v>#VALUE!</v>
      </c>
      <c r="L543" s="11" t="e">
        <f t="shared" si="114"/>
        <v>#VALUE!</v>
      </c>
      <c r="M543" s="11" t="e">
        <f t="shared" si="115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16"/>
        <v>#VALUE!</v>
      </c>
      <c r="S543" s="11" t="e">
        <f t="shared" si="117"/>
        <v>#VALUE!</v>
      </c>
      <c r="T543" s="11" t="e">
        <f t="shared" si="118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06"/>
        <v>#VALUE!</v>
      </c>
      <c r="E544" s="9" t="e">
        <f t="shared" si="107"/>
        <v>#VALUE!</v>
      </c>
      <c r="F544" s="9" t="e">
        <f t="shared" si="108"/>
        <v>#VALUE!</v>
      </c>
      <c r="G544" s="9" t="str">
        <f t="shared" si="109"/>
        <v/>
      </c>
      <c r="H544" s="9" t="str">
        <f t="shared" si="110"/>
        <v/>
      </c>
      <c r="I544" s="9" t="str">
        <f t="shared" si="111"/>
        <v/>
      </c>
      <c r="J544" s="9" t="str">
        <f t="shared" si="112"/>
        <v/>
      </c>
      <c r="K544" s="11" t="e">
        <f t="shared" si="113"/>
        <v>#VALUE!</v>
      </c>
      <c r="L544" s="11" t="e">
        <f t="shared" si="114"/>
        <v>#VALUE!</v>
      </c>
      <c r="M544" s="11" t="e">
        <f t="shared" si="115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16"/>
        <v>#VALUE!</v>
      </c>
      <c r="S544" s="11" t="e">
        <f t="shared" si="117"/>
        <v>#VALUE!</v>
      </c>
      <c r="T544" s="11" t="e">
        <f t="shared" si="118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06"/>
        <v>#VALUE!</v>
      </c>
      <c r="E545" s="9" t="e">
        <f t="shared" si="107"/>
        <v>#VALUE!</v>
      </c>
      <c r="F545" s="9" t="e">
        <f t="shared" si="108"/>
        <v>#VALUE!</v>
      </c>
      <c r="G545" s="9" t="str">
        <f t="shared" si="109"/>
        <v/>
      </c>
      <c r="H545" s="9" t="str">
        <f t="shared" si="110"/>
        <v/>
      </c>
      <c r="I545" s="9" t="str">
        <f t="shared" si="111"/>
        <v/>
      </c>
      <c r="J545" s="9" t="str">
        <f t="shared" si="112"/>
        <v/>
      </c>
      <c r="K545" s="11" t="e">
        <f t="shared" si="113"/>
        <v>#VALUE!</v>
      </c>
      <c r="L545" s="11" t="e">
        <f t="shared" si="114"/>
        <v>#VALUE!</v>
      </c>
      <c r="M545" s="11" t="e">
        <f t="shared" si="115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16"/>
        <v>#VALUE!</v>
      </c>
      <c r="S545" s="11" t="e">
        <f t="shared" si="117"/>
        <v>#VALUE!</v>
      </c>
      <c r="T545" s="11" t="e">
        <f t="shared" si="118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06"/>
        <v>#VALUE!</v>
      </c>
      <c r="E546" s="9" t="e">
        <f t="shared" si="107"/>
        <v>#VALUE!</v>
      </c>
      <c r="F546" s="9" t="e">
        <f t="shared" si="108"/>
        <v>#VALUE!</v>
      </c>
      <c r="G546" s="9" t="str">
        <f t="shared" si="109"/>
        <v/>
      </c>
      <c r="H546" s="9" t="str">
        <f t="shared" si="110"/>
        <v/>
      </c>
      <c r="I546" s="9" t="str">
        <f t="shared" si="111"/>
        <v/>
      </c>
      <c r="J546" s="9" t="str">
        <f t="shared" si="112"/>
        <v/>
      </c>
      <c r="K546" s="11" t="e">
        <f t="shared" si="113"/>
        <v>#VALUE!</v>
      </c>
      <c r="L546" s="11" t="e">
        <f t="shared" si="114"/>
        <v>#VALUE!</v>
      </c>
      <c r="M546" s="11" t="e">
        <f t="shared" si="115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16"/>
        <v>#VALUE!</v>
      </c>
      <c r="S546" s="11" t="e">
        <f t="shared" si="117"/>
        <v>#VALUE!</v>
      </c>
      <c r="T546" s="11" t="e">
        <f t="shared" si="118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06"/>
        <v>#VALUE!</v>
      </c>
      <c r="E547" s="9" t="e">
        <f t="shared" si="107"/>
        <v>#VALUE!</v>
      </c>
      <c r="F547" s="9" t="e">
        <f t="shared" si="108"/>
        <v>#VALUE!</v>
      </c>
      <c r="G547" s="9" t="str">
        <f t="shared" si="109"/>
        <v/>
      </c>
      <c r="H547" s="9" t="str">
        <f t="shared" si="110"/>
        <v/>
      </c>
      <c r="I547" s="9" t="str">
        <f t="shared" si="111"/>
        <v/>
      </c>
      <c r="J547" s="9" t="str">
        <f t="shared" si="112"/>
        <v/>
      </c>
      <c r="K547" s="11" t="e">
        <f t="shared" si="113"/>
        <v>#VALUE!</v>
      </c>
      <c r="L547" s="11" t="e">
        <f t="shared" si="114"/>
        <v>#VALUE!</v>
      </c>
      <c r="M547" s="11" t="e">
        <f t="shared" si="115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16"/>
        <v>#VALUE!</v>
      </c>
      <c r="S547" s="11" t="e">
        <f t="shared" si="117"/>
        <v>#VALUE!</v>
      </c>
      <c r="T547" s="11" t="e">
        <f t="shared" si="118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06"/>
        <v>#VALUE!</v>
      </c>
      <c r="E548" s="9" t="e">
        <f t="shared" si="107"/>
        <v>#VALUE!</v>
      </c>
      <c r="F548" s="9" t="e">
        <f t="shared" si="108"/>
        <v>#VALUE!</v>
      </c>
      <c r="G548" s="9" t="str">
        <f t="shared" si="109"/>
        <v/>
      </c>
      <c r="H548" s="9" t="str">
        <f t="shared" si="110"/>
        <v/>
      </c>
      <c r="I548" s="9" t="str">
        <f t="shared" si="111"/>
        <v/>
      </c>
      <c r="J548" s="9" t="str">
        <f t="shared" si="112"/>
        <v/>
      </c>
      <c r="K548" s="11" t="e">
        <f t="shared" si="113"/>
        <v>#VALUE!</v>
      </c>
      <c r="L548" s="11" t="e">
        <f t="shared" si="114"/>
        <v>#VALUE!</v>
      </c>
      <c r="M548" s="11" t="e">
        <f t="shared" si="115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16"/>
        <v>#VALUE!</v>
      </c>
      <c r="S548" s="11" t="e">
        <f t="shared" si="117"/>
        <v>#VALUE!</v>
      </c>
      <c r="T548" s="11" t="e">
        <f t="shared" si="118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06"/>
        <v>#VALUE!</v>
      </c>
      <c r="E549" s="9" t="e">
        <f t="shared" si="107"/>
        <v>#VALUE!</v>
      </c>
      <c r="F549" s="9" t="e">
        <f t="shared" si="108"/>
        <v>#VALUE!</v>
      </c>
      <c r="G549" s="9" t="str">
        <f t="shared" si="109"/>
        <v/>
      </c>
      <c r="H549" s="9" t="str">
        <f t="shared" si="110"/>
        <v/>
      </c>
      <c r="I549" s="9" t="str">
        <f t="shared" si="111"/>
        <v/>
      </c>
      <c r="J549" s="9" t="str">
        <f t="shared" si="112"/>
        <v/>
      </c>
      <c r="K549" s="11" t="e">
        <f t="shared" si="113"/>
        <v>#VALUE!</v>
      </c>
      <c r="L549" s="11" t="e">
        <f t="shared" si="114"/>
        <v>#VALUE!</v>
      </c>
      <c r="M549" s="11" t="e">
        <f t="shared" si="115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16"/>
        <v>#VALUE!</v>
      </c>
      <c r="S549" s="11" t="e">
        <f t="shared" si="117"/>
        <v>#VALUE!</v>
      </c>
      <c r="T549" s="11" t="e">
        <f t="shared" si="118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06"/>
        <v>#VALUE!</v>
      </c>
      <c r="E550" s="9" t="e">
        <f t="shared" si="107"/>
        <v>#VALUE!</v>
      </c>
      <c r="F550" s="9" t="e">
        <f t="shared" si="108"/>
        <v>#VALUE!</v>
      </c>
      <c r="G550" s="9" t="str">
        <f t="shared" si="109"/>
        <v/>
      </c>
      <c r="H550" s="9" t="str">
        <f t="shared" si="110"/>
        <v/>
      </c>
      <c r="I550" s="9" t="str">
        <f t="shared" si="111"/>
        <v/>
      </c>
      <c r="J550" s="9" t="str">
        <f t="shared" si="112"/>
        <v/>
      </c>
      <c r="K550" s="11" t="e">
        <f t="shared" si="113"/>
        <v>#VALUE!</v>
      </c>
      <c r="L550" s="11" t="e">
        <f t="shared" si="114"/>
        <v>#VALUE!</v>
      </c>
      <c r="M550" s="11" t="e">
        <f t="shared" si="115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16"/>
        <v>#VALUE!</v>
      </c>
      <c r="S550" s="11" t="e">
        <f t="shared" si="117"/>
        <v>#VALUE!</v>
      </c>
      <c r="T550" s="11" t="e">
        <f t="shared" si="118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06"/>
        <v>#VALUE!</v>
      </c>
      <c r="E551" s="9" t="e">
        <f t="shared" si="107"/>
        <v>#VALUE!</v>
      </c>
      <c r="F551" s="9" t="e">
        <f t="shared" si="108"/>
        <v>#VALUE!</v>
      </c>
      <c r="G551" s="9" t="str">
        <f t="shared" si="109"/>
        <v/>
      </c>
      <c r="H551" s="9" t="str">
        <f t="shared" si="110"/>
        <v/>
      </c>
      <c r="I551" s="9" t="str">
        <f t="shared" si="111"/>
        <v/>
      </c>
      <c r="J551" s="9" t="str">
        <f t="shared" si="112"/>
        <v/>
      </c>
      <c r="K551" s="11" t="e">
        <f t="shared" si="113"/>
        <v>#VALUE!</v>
      </c>
      <c r="L551" s="11" t="e">
        <f t="shared" si="114"/>
        <v>#VALUE!</v>
      </c>
      <c r="M551" s="11" t="e">
        <f t="shared" si="115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16"/>
        <v>#VALUE!</v>
      </c>
      <c r="S551" s="11" t="e">
        <f t="shared" si="117"/>
        <v>#VALUE!</v>
      </c>
      <c r="T551" s="11" t="e">
        <f t="shared" si="118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06"/>
        <v>#VALUE!</v>
      </c>
      <c r="E552" s="9" t="e">
        <f t="shared" si="107"/>
        <v>#VALUE!</v>
      </c>
      <c r="F552" s="9" t="e">
        <f t="shared" si="108"/>
        <v>#VALUE!</v>
      </c>
      <c r="G552" s="9" t="str">
        <f t="shared" si="109"/>
        <v/>
      </c>
      <c r="H552" s="9" t="str">
        <f t="shared" si="110"/>
        <v/>
      </c>
      <c r="I552" s="9" t="str">
        <f t="shared" si="111"/>
        <v/>
      </c>
      <c r="J552" s="9" t="str">
        <f t="shared" si="112"/>
        <v/>
      </c>
      <c r="K552" s="11" t="e">
        <f t="shared" si="113"/>
        <v>#VALUE!</v>
      </c>
      <c r="L552" s="11" t="e">
        <f t="shared" si="114"/>
        <v>#VALUE!</v>
      </c>
      <c r="M552" s="11" t="e">
        <f t="shared" si="115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16"/>
        <v>#VALUE!</v>
      </c>
      <c r="S552" s="11" t="e">
        <f t="shared" si="117"/>
        <v>#VALUE!</v>
      </c>
      <c r="T552" s="11" t="e">
        <f t="shared" si="118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06"/>
        <v>#VALUE!</v>
      </c>
      <c r="E553" s="9" t="e">
        <f t="shared" si="107"/>
        <v>#VALUE!</v>
      </c>
      <c r="F553" s="9" t="e">
        <f t="shared" si="108"/>
        <v>#VALUE!</v>
      </c>
      <c r="G553" s="9" t="str">
        <f t="shared" si="109"/>
        <v/>
      </c>
      <c r="H553" s="9" t="str">
        <f t="shared" si="110"/>
        <v/>
      </c>
      <c r="I553" s="9" t="str">
        <f t="shared" si="111"/>
        <v/>
      </c>
      <c r="J553" s="9" t="str">
        <f t="shared" si="112"/>
        <v/>
      </c>
      <c r="K553" s="11" t="e">
        <f t="shared" si="113"/>
        <v>#VALUE!</v>
      </c>
      <c r="L553" s="11" t="e">
        <f t="shared" si="114"/>
        <v>#VALUE!</v>
      </c>
      <c r="M553" s="11" t="e">
        <f t="shared" si="115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16"/>
        <v>#VALUE!</v>
      </c>
      <c r="S553" s="11" t="e">
        <f t="shared" si="117"/>
        <v>#VALUE!</v>
      </c>
      <c r="T553" s="11" t="e">
        <f t="shared" si="118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06"/>
        <v>#VALUE!</v>
      </c>
      <c r="E554" s="9" t="e">
        <f t="shared" si="107"/>
        <v>#VALUE!</v>
      </c>
      <c r="F554" s="9" t="e">
        <f t="shared" si="108"/>
        <v>#VALUE!</v>
      </c>
      <c r="G554" s="9" t="str">
        <f t="shared" si="109"/>
        <v/>
      </c>
      <c r="H554" s="9" t="str">
        <f t="shared" si="110"/>
        <v/>
      </c>
      <c r="I554" s="9" t="str">
        <f t="shared" si="111"/>
        <v/>
      </c>
      <c r="J554" s="9" t="str">
        <f t="shared" si="112"/>
        <v/>
      </c>
      <c r="K554" s="11" t="e">
        <f t="shared" si="113"/>
        <v>#VALUE!</v>
      </c>
      <c r="L554" s="11" t="e">
        <f t="shared" si="114"/>
        <v>#VALUE!</v>
      </c>
      <c r="M554" s="11" t="e">
        <f t="shared" si="115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16"/>
        <v>#VALUE!</v>
      </c>
      <c r="S554" s="11" t="e">
        <f t="shared" si="117"/>
        <v>#VALUE!</v>
      </c>
      <c r="T554" s="11" t="e">
        <f t="shared" si="118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06"/>
        <v>#VALUE!</v>
      </c>
      <c r="E555" s="9" t="e">
        <f t="shared" si="107"/>
        <v>#VALUE!</v>
      </c>
      <c r="F555" s="9" t="e">
        <f t="shared" si="108"/>
        <v>#VALUE!</v>
      </c>
      <c r="G555" s="9" t="str">
        <f t="shared" si="109"/>
        <v/>
      </c>
      <c r="H555" s="9" t="str">
        <f t="shared" si="110"/>
        <v/>
      </c>
      <c r="I555" s="9" t="str">
        <f t="shared" si="111"/>
        <v/>
      </c>
      <c r="J555" s="9" t="str">
        <f t="shared" si="112"/>
        <v/>
      </c>
      <c r="K555" s="11" t="e">
        <f t="shared" si="113"/>
        <v>#VALUE!</v>
      </c>
      <c r="L555" s="11" t="e">
        <f t="shared" si="114"/>
        <v>#VALUE!</v>
      </c>
      <c r="M555" s="11" t="e">
        <f t="shared" si="115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16"/>
        <v>#VALUE!</v>
      </c>
      <c r="S555" s="11" t="e">
        <f t="shared" si="117"/>
        <v>#VALUE!</v>
      </c>
      <c r="T555" s="11" t="e">
        <f t="shared" si="118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06"/>
        <v>#VALUE!</v>
      </c>
      <c r="E556" s="9" t="e">
        <f t="shared" si="107"/>
        <v>#VALUE!</v>
      </c>
      <c r="F556" s="9" t="e">
        <f t="shared" si="108"/>
        <v>#VALUE!</v>
      </c>
      <c r="G556" s="9" t="str">
        <f t="shared" si="109"/>
        <v/>
      </c>
      <c r="H556" s="9" t="str">
        <f t="shared" si="110"/>
        <v/>
      </c>
      <c r="I556" s="9" t="str">
        <f t="shared" si="111"/>
        <v/>
      </c>
      <c r="J556" s="9" t="str">
        <f t="shared" si="112"/>
        <v/>
      </c>
      <c r="K556" s="11" t="e">
        <f t="shared" si="113"/>
        <v>#VALUE!</v>
      </c>
      <c r="L556" s="11" t="e">
        <f t="shared" si="114"/>
        <v>#VALUE!</v>
      </c>
      <c r="M556" s="11" t="e">
        <f t="shared" si="115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16"/>
        <v>#VALUE!</v>
      </c>
      <c r="S556" s="11" t="e">
        <f t="shared" si="117"/>
        <v>#VALUE!</v>
      </c>
      <c r="T556" s="11" t="e">
        <f t="shared" si="118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06"/>
        <v>#VALUE!</v>
      </c>
      <c r="E557" s="9" t="e">
        <f t="shared" si="107"/>
        <v>#VALUE!</v>
      </c>
      <c r="F557" s="9" t="e">
        <f t="shared" si="108"/>
        <v>#VALUE!</v>
      </c>
      <c r="G557" s="9" t="str">
        <f t="shared" si="109"/>
        <v/>
      </c>
      <c r="H557" s="9" t="str">
        <f t="shared" si="110"/>
        <v/>
      </c>
      <c r="I557" s="9" t="str">
        <f t="shared" si="111"/>
        <v/>
      </c>
      <c r="J557" s="9" t="str">
        <f t="shared" si="112"/>
        <v/>
      </c>
      <c r="K557" s="11" t="e">
        <f t="shared" si="113"/>
        <v>#VALUE!</v>
      </c>
      <c r="L557" s="11" t="e">
        <f t="shared" si="114"/>
        <v>#VALUE!</v>
      </c>
      <c r="M557" s="11" t="e">
        <f t="shared" si="115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16"/>
        <v>#VALUE!</v>
      </c>
      <c r="S557" s="11" t="e">
        <f t="shared" si="117"/>
        <v>#VALUE!</v>
      </c>
      <c r="T557" s="11" t="e">
        <f t="shared" si="118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06"/>
        <v>#VALUE!</v>
      </c>
      <c r="E558" s="9" t="e">
        <f t="shared" si="107"/>
        <v>#VALUE!</v>
      </c>
      <c r="F558" s="9" t="e">
        <f t="shared" si="108"/>
        <v>#VALUE!</v>
      </c>
      <c r="G558" s="9" t="str">
        <f t="shared" si="109"/>
        <v/>
      </c>
      <c r="H558" s="9" t="str">
        <f t="shared" si="110"/>
        <v/>
      </c>
      <c r="I558" s="9" t="str">
        <f t="shared" si="111"/>
        <v/>
      </c>
      <c r="J558" s="9" t="str">
        <f t="shared" si="112"/>
        <v/>
      </c>
      <c r="K558" s="11" t="e">
        <f t="shared" si="113"/>
        <v>#VALUE!</v>
      </c>
      <c r="L558" s="11" t="e">
        <f t="shared" si="114"/>
        <v>#VALUE!</v>
      </c>
      <c r="M558" s="11" t="e">
        <f t="shared" si="115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16"/>
        <v>#VALUE!</v>
      </c>
      <c r="S558" s="11" t="e">
        <f t="shared" si="117"/>
        <v>#VALUE!</v>
      </c>
      <c r="T558" s="11" t="e">
        <f t="shared" si="118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06"/>
        <v>#VALUE!</v>
      </c>
      <c r="E559" s="9" t="e">
        <f t="shared" si="107"/>
        <v>#VALUE!</v>
      </c>
      <c r="F559" s="9" t="e">
        <f t="shared" si="108"/>
        <v>#VALUE!</v>
      </c>
      <c r="G559" s="9" t="str">
        <f t="shared" si="109"/>
        <v/>
      </c>
      <c r="H559" s="9" t="str">
        <f t="shared" si="110"/>
        <v/>
      </c>
      <c r="I559" s="9" t="str">
        <f t="shared" si="111"/>
        <v/>
      </c>
      <c r="J559" s="9" t="str">
        <f t="shared" si="112"/>
        <v/>
      </c>
      <c r="K559" s="11" t="e">
        <f t="shared" si="113"/>
        <v>#VALUE!</v>
      </c>
      <c r="L559" s="11" t="e">
        <f t="shared" si="114"/>
        <v>#VALUE!</v>
      </c>
      <c r="M559" s="11" t="e">
        <f t="shared" si="115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16"/>
        <v>#VALUE!</v>
      </c>
      <c r="S559" s="11" t="e">
        <f t="shared" si="117"/>
        <v>#VALUE!</v>
      </c>
      <c r="T559" s="11" t="e">
        <f t="shared" si="118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06"/>
        <v>#VALUE!</v>
      </c>
      <c r="E560" s="9" t="e">
        <f t="shared" si="107"/>
        <v>#VALUE!</v>
      </c>
      <c r="F560" s="9" t="e">
        <f t="shared" si="108"/>
        <v>#VALUE!</v>
      </c>
      <c r="G560" s="9" t="str">
        <f t="shared" si="109"/>
        <v/>
      </c>
      <c r="H560" s="9" t="str">
        <f t="shared" si="110"/>
        <v/>
      </c>
      <c r="I560" s="9" t="str">
        <f t="shared" si="111"/>
        <v/>
      </c>
      <c r="J560" s="9" t="str">
        <f t="shared" si="112"/>
        <v/>
      </c>
      <c r="K560" s="11" t="e">
        <f t="shared" si="113"/>
        <v>#VALUE!</v>
      </c>
      <c r="L560" s="11" t="e">
        <f t="shared" si="114"/>
        <v>#VALUE!</v>
      </c>
      <c r="M560" s="11" t="e">
        <f t="shared" si="115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16"/>
        <v>#VALUE!</v>
      </c>
      <c r="S560" s="11" t="e">
        <f t="shared" si="117"/>
        <v>#VALUE!</v>
      </c>
      <c r="T560" s="11" t="e">
        <f t="shared" si="118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06"/>
        <v>#VALUE!</v>
      </c>
      <c r="E561" s="9" t="e">
        <f t="shared" si="107"/>
        <v>#VALUE!</v>
      </c>
      <c r="F561" s="9" t="e">
        <f t="shared" si="108"/>
        <v>#VALUE!</v>
      </c>
      <c r="G561" s="9" t="str">
        <f t="shared" si="109"/>
        <v/>
      </c>
      <c r="H561" s="9" t="str">
        <f t="shared" si="110"/>
        <v/>
      </c>
      <c r="I561" s="9" t="str">
        <f t="shared" si="111"/>
        <v/>
      </c>
      <c r="J561" s="9" t="str">
        <f t="shared" si="112"/>
        <v/>
      </c>
      <c r="K561" s="11" t="e">
        <f t="shared" si="113"/>
        <v>#VALUE!</v>
      </c>
      <c r="L561" s="11" t="e">
        <f t="shared" si="114"/>
        <v>#VALUE!</v>
      </c>
      <c r="M561" s="11" t="e">
        <f t="shared" si="115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16"/>
        <v>#VALUE!</v>
      </c>
      <c r="S561" s="11" t="e">
        <f t="shared" si="117"/>
        <v>#VALUE!</v>
      </c>
      <c r="T561" s="11" t="e">
        <f t="shared" si="118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06"/>
        <v>#VALUE!</v>
      </c>
      <c r="E562" s="9" t="e">
        <f t="shared" si="107"/>
        <v>#VALUE!</v>
      </c>
      <c r="F562" s="9" t="e">
        <f t="shared" si="108"/>
        <v>#VALUE!</v>
      </c>
      <c r="G562" s="9" t="str">
        <f t="shared" si="109"/>
        <v/>
      </c>
      <c r="H562" s="9" t="str">
        <f t="shared" si="110"/>
        <v/>
      </c>
      <c r="I562" s="9" t="str">
        <f t="shared" si="111"/>
        <v/>
      </c>
      <c r="J562" s="9" t="str">
        <f t="shared" si="112"/>
        <v/>
      </c>
      <c r="K562" s="11" t="e">
        <f t="shared" si="113"/>
        <v>#VALUE!</v>
      </c>
      <c r="L562" s="11" t="e">
        <f t="shared" si="114"/>
        <v>#VALUE!</v>
      </c>
      <c r="M562" s="11" t="e">
        <f t="shared" si="115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16"/>
        <v>#VALUE!</v>
      </c>
      <c r="S562" s="11" t="e">
        <f t="shared" si="117"/>
        <v>#VALUE!</v>
      </c>
      <c r="T562" s="11" t="e">
        <f t="shared" si="118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06"/>
        <v>#VALUE!</v>
      </c>
      <c r="E563" s="9" t="e">
        <f t="shared" si="107"/>
        <v>#VALUE!</v>
      </c>
      <c r="F563" s="9" t="e">
        <f t="shared" si="108"/>
        <v>#VALUE!</v>
      </c>
      <c r="G563" s="9" t="str">
        <f t="shared" si="109"/>
        <v/>
      </c>
      <c r="H563" s="9" t="str">
        <f t="shared" si="110"/>
        <v/>
      </c>
      <c r="I563" s="9" t="str">
        <f t="shared" si="111"/>
        <v/>
      </c>
      <c r="J563" s="9" t="str">
        <f t="shared" si="112"/>
        <v/>
      </c>
      <c r="K563" s="11" t="e">
        <f t="shared" si="113"/>
        <v>#VALUE!</v>
      </c>
      <c r="L563" s="11" t="e">
        <f t="shared" si="114"/>
        <v>#VALUE!</v>
      </c>
      <c r="M563" s="11" t="e">
        <f t="shared" si="115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16"/>
        <v>#VALUE!</v>
      </c>
      <c r="S563" s="11" t="e">
        <f t="shared" si="117"/>
        <v>#VALUE!</v>
      </c>
      <c r="T563" s="11" t="e">
        <f t="shared" si="118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06"/>
        <v>#VALUE!</v>
      </c>
      <c r="E564" s="9" t="e">
        <f t="shared" si="107"/>
        <v>#VALUE!</v>
      </c>
      <c r="F564" s="9" t="e">
        <f t="shared" si="108"/>
        <v>#VALUE!</v>
      </c>
      <c r="G564" s="9" t="str">
        <f t="shared" si="109"/>
        <v/>
      </c>
      <c r="H564" s="9" t="str">
        <f t="shared" si="110"/>
        <v/>
      </c>
      <c r="I564" s="9" t="str">
        <f t="shared" si="111"/>
        <v/>
      </c>
      <c r="J564" s="9" t="str">
        <f t="shared" si="112"/>
        <v/>
      </c>
      <c r="K564" s="11" t="e">
        <f t="shared" si="113"/>
        <v>#VALUE!</v>
      </c>
      <c r="L564" s="11" t="e">
        <f t="shared" si="114"/>
        <v>#VALUE!</v>
      </c>
      <c r="M564" s="11" t="e">
        <f t="shared" si="115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16"/>
        <v>#VALUE!</v>
      </c>
      <c r="S564" s="11" t="e">
        <f t="shared" si="117"/>
        <v>#VALUE!</v>
      </c>
      <c r="T564" s="11" t="e">
        <f t="shared" si="118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06"/>
        <v>#VALUE!</v>
      </c>
      <c r="E565" s="9" t="e">
        <f t="shared" si="107"/>
        <v>#VALUE!</v>
      </c>
      <c r="F565" s="9" t="e">
        <f t="shared" si="108"/>
        <v>#VALUE!</v>
      </c>
      <c r="G565" s="9" t="str">
        <f t="shared" si="109"/>
        <v/>
      </c>
      <c r="H565" s="9" t="str">
        <f t="shared" si="110"/>
        <v/>
      </c>
      <c r="I565" s="9" t="str">
        <f t="shared" si="111"/>
        <v/>
      </c>
      <c r="J565" s="9" t="str">
        <f t="shared" si="112"/>
        <v/>
      </c>
      <c r="K565" s="11" t="e">
        <f t="shared" si="113"/>
        <v>#VALUE!</v>
      </c>
      <c r="L565" s="11" t="e">
        <f t="shared" si="114"/>
        <v>#VALUE!</v>
      </c>
      <c r="M565" s="11" t="e">
        <f t="shared" si="115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16"/>
        <v>#VALUE!</v>
      </c>
      <c r="S565" s="11" t="e">
        <f t="shared" si="117"/>
        <v>#VALUE!</v>
      </c>
      <c r="T565" s="11" t="e">
        <f t="shared" si="118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06"/>
        <v>#VALUE!</v>
      </c>
      <c r="E566" s="9" t="e">
        <f t="shared" si="107"/>
        <v>#VALUE!</v>
      </c>
      <c r="F566" s="9" t="e">
        <f t="shared" si="108"/>
        <v>#VALUE!</v>
      </c>
      <c r="G566" s="9" t="str">
        <f t="shared" si="109"/>
        <v/>
      </c>
      <c r="H566" s="9" t="str">
        <f t="shared" si="110"/>
        <v/>
      </c>
      <c r="I566" s="9" t="str">
        <f t="shared" si="111"/>
        <v/>
      </c>
      <c r="J566" s="9" t="str">
        <f t="shared" si="112"/>
        <v/>
      </c>
      <c r="K566" s="11" t="e">
        <f t="shared" si="113"/>
        <v>#VALUE!</v>
      </c>
      <c r="L566" s="11" t="e">
        <f t="shared" si="114"/>
        <v>#VALUE!</v>
      </c>
      <c r="M566" s="11" t="e">
        <f t="shared" si="115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16"/>
        <v>#VALUE!</v>
      </c>
      <c r="S566" s="11" t="e">
        <f t="shared" si="117"/>
        <v>#VALUE!</v>
      </c>
      <c r="T566" s="11" t="e">
        <f t="shared" si="118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06"/>
        <v>#VALUE!</v>
      </c>
      <c r="E567" s="9" t="e">
        <f t="shared" si="107"/>
        <v>#VALUE!</v>
      </c>
      <c r="F567" s="9" t="e">
        <f t="shared" si="108"/>
        <v>#VALUE!</v>
      </c>
      <c r="G567" s="9" t="str">
        <f t="shared" si="109"/>
        <v/>
      </c>
      <c r="H567" s="9" t="str">
        <f t="shared" si="110"/>
        <v/>
      </c>
      <c r="I567" s="9" t="str">
        <f t="shared" si="111"/>
        <v/>
      </c>
      <c r="J567" s="9" t="str">
        <f t="shared" si="112"/>
        <v/>
      </c>
      <c r="K567" s="11" t="e">
        <f t="shared" si="113"/>
        <v>#VALUE!</v>
      </c>
      <c r="L567" s="11" t="e">
        <f t="shared" si="114"/>
        <v>#VALUE!</v>
      </c>
      <c r="M567" s="11" t="e">
        <f t="shared" si="115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16"/>
        <v>#VALUE!</v>
      </c>
      <c r="S567" s="11" t="e">
        <f t="shared" si="117"/>
        <v>#VALUE!</v>
      </c>
      <c r="T567" s="11" t="e">
        <f t="shared" si="118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06"/>
        <v>#VALUE!</v>
      </c>
      <c r="E568" s="9" t="e">
        <f t="shared" si="107"/>
        <v>#VALUE!</v>
      </c>
      <c r="F568" s="9" t="e">
        <f t="shared" si="108"/>
        <v>#VALUE!</v>
      </c>
      <c r="G568" s="9" t="str">
        <f t="shared" si="109"/>
        <v/>
      </c>
      <c r="H568" s="9" t="str">
        <f t="shared" si="110"/>
        <v/>
      </c>
      <c r="I568" s="9" t="str">
        <f t="shared" si="111"/>
        <v/>
      </c>
      <c r="J568" s="9" t="str">
        <f t="shared" si="112"/>
        <v/>
      </c>
      <c r="K568" s="11" t="e">
        <f t="shared" si="113"/>
        <v>#VALUE!</v>
      </c>
      <c r="L568" s="11" t="e">
        <f t="shared" si="114"/>
        <v>#VALUE!</v>
      </c>
      <c r="M568" s="11" t="e">
        <f t="shared" si="115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16"/>
        <v>#VALUE!</v>
      </c>
      <c r="S568" s="11" t="e">
        <f t="shared" si="117"/>
        <v>#VALUE!</v>
      </c>
      <c r="T568" s="11" t="e">
        <f t="shared" si="118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06"/>
        <v>#VALUE!</v>
      </c>
      <c r="E569" s="9" t="e">
        <f t="shared" si="107"/>
        <v>#VALUE!</v>
      </c>
      <c r="F569" s="9" t="e">
        <f t="shared" si="108"/>
        <v>#VALUE!</v>
      </c>
      <c r="G569" s="9" t="str">
        <f t="shared" si="109"/>
        <v/>
      </c>
      <c r="H569" s="9" t="str">
        <f t="shared" si="110"/>
        <v/>
      </c>
      <c r="I569" s="9" t="str">
        <f t="shared" si="111"/>
        <v/>
      </c>
      <c r="J569" s="9" t="str">
        <f t="shared" si="112"/>
        <v/>
      </c>
      <c r="K569" s="11" t="e">
        <f t="shared" si="113"/>
        <v>#VALUE!</v>
      </c>
      <c r="L569" s="11" t="e">
        <f t="shared" si="114"/>
        <v>#VALUE!</v>
      </c>
      <c r="M569" s="11" t="e">
        <f t="shared" si="115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16"/>
        <v>#VALUE!</v>
      </c>
      <c r="S569" s="11" t="e">
        <f t="shared" si="117"/>
        <v>#VALUE!</v>
      </c>
      <c r="T569" s="11" t="e">
        <f t="shared" si="118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06"/>
        <v>#VALUE!</v>
      </c>
      <c r="E570" s="9" t="e">
        <f t="shared" si="107"/>
        <v>#VALUE!</v>
      </c>
      <c r="F570" s="9" t="e">
        <f t="shared" si="108"/>
        <v>#VALUE!</v>
      </c>
      <c r="G570" s="9" t="str">
        <f t="shared" si="109"/>
        <v/>
      </c>
      <c r="H570" s="9" t="str">
        <f t="shared" si="110"/>
        <v/>
      </c>
      <c r="I570" s="9" t="str">
        <f t="shared" si="111"/>
        <v/>
      </c>
      <c r="J570" s="9" t="str">
        <f t="shared" si="112"/>
        <v/>
      </c>
      <c r="K570" s="11" t="e">
        <f t="shared" si="113"/>
        <v>#VALUE!</v>
      </c>
      <c r="L570" s="11" t="e">
        <f t="shared" si="114"/>
        <v>#VALUE!</v>
      </c>
      <c r="M570" s="11" t="e">
        <f t="shared" si="115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16"/>
        <v>#VALUE!</v>
      </c>
      <c r="S570" s="11" t="e">
        <f t="shared" si="117"/>
        <v>#VALUE!</v>
      </c>
      <c r="T570" s="11" t="e">
        <f t="shared" si="118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06"/>
        <v>#VALUE!</v>
      </c>
      <c r="E571" s="9" t="e">
        <f t="shared" si="107"/>
        <v>#VALUE!</v>
      </c>
      <c r="F571" s="9" t="e">
        <f t="shared" si="108"/>
        <v>#VALUE!</v>
      </c>
      <c r="G571" s="9" t="str">
        <f t="shared" si="109"/>
        <v/>
      </c>
      <c r="H571" s="9" t="str">
        <f t="shared" si="110"/>
        <v/>
      </c>
      <c r="I571" s="9" t="str">
        <f t="shared" si="111"/>
        <v/>
      </c>
      <c r="J571" s="9" t="str">
        <f t="shared" si="112"/>
        <v/>
      </c>
      <c r="K571" s="11" t="e">
        <f t="shared" si="113"/>
        <v>#VALUE!</v>
      </c>
      <c r="L571" s="11" t="e">
        <f t="shared" si="114"/>
        <v>#VALUE!</v>
      </c>
      <c r="M571" s="11" t="e">
        <f t="shared" si="115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16"/>
        <v>#VALUE!</v>
      </c>
      <c r="S571" s="11" t="e">
        <f t="shared" si="117"/>
        <v>#VALUE!</v>
      </c>
      <c r="T571" s="11" t="e">
        <f t="shared" si="118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06"/>
        <v>#VALUE!</v>
      </c>
      <c r="E572" s="9" t="e">
        <f t="shared" si="107"/>
        <v>#VALUE!</v>
      </c>
      <c r="F572" s="9" t="e">
        <f t="shared" si="108"/>
        <v>#VALUE!</v>
      </c>
      <c r="G572" s="9" t="str">
        <f t="shared" si="109"/>
        <v/>
      </c>
      <c r="H572" s="9" t="str">
        <f t="shared" si="110"/>
        <v/>
      </c>
      <c r="I572" s="9" t="str">
        <f t="shared" si="111"/>
        <v/>
      </c>
      <c r="J572" s="9" t="str">
        <f t="shared" si="112"/>
        <v/>
      </c>
      <c r="K572" s="11" t="e">
        <f t="shared" si="113"/>
        <v>#VALUE!</v>
      </c>
      <c r="L572" s="11" t="e">
        <f t="shared" si="114"/>
        <v>#VALUE!</v>
      </c>
      <c r="M572" s="11" t="e">
        <f t="shared" si="115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16"/>
        <v>#VALUE!</v>
      </c>
      <c r="S572" s="11" t="e">
        <f t="shared" si="117"/>
        <v>#VALUE!</v>
      </c>
      <c r="T572" s="11" t="e">
        <f t="shared" si="118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06"/>
        <v>#VALUE!</v>
      </c>
      <c r="E573" s="9" t="e">
        <f t="shared" si="107"/>
        <v>#VALUE!</v>
      </c>
      <c r="F573" s="9" t="e">
        <f t="shared" si="108"/>
        <v>#VALUE!</v>
      </c>
      <c r="G573" s="9" t="str">
        <f t="shared" si="109"/>
        <v/>
      </c>
      <c r="H573" s="9" t="str">
        <f t="shared" si="110"/>
        <v/>
      </c>
      <c r="I573" s="9" t="str">
        <f t="shared" si="111"/>
        <v/>
      </c>
      <c r="J573" s="9" t="str">
        <f t="shared" si="112"/>
        <v/>
      </c>
      <c r="K573" s="11" t="e">
        <f t="shared" si="113"/>
        <v>#VALUE!</v>
      </c>
      <c r="L573" s="11" t="e">
        <f t="shared" si="114"/>
        <v>#VALUE!</v>
      </c>
      <c r="M573" s="11" t="e">
        <f t="shared" si="115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16"/>
        <v>#VALUE!</v>
      </c>
      <c r="S573" s="11" t="e">
        <f t="shared" si="117"/>
        <v>#VALUE!</v>
      </c>
      <c r="T573" s="11" t="e">
        <f t="shared" si="118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06"/>
        <v>#VALUE!</v>
      </c>
      <c r="E574" s="9" t="e">
        <f t="shared" si="107"/>
        <v>#VALUE!</v>
      </c>
      <c r="F574" s="9" t="e">
        <f t="shared" si="108"/>
        <v>#VALUE!</v>
      </c>
      <c r="G574" s="9" t="str">
        <f t="shared" si="109"/>
        <v/>
      </c>
      <c r="H574" s="9" t="str">
        <f t="shared" si="110"/>
        <v/>
      </c>
      <c r="I574" s="9" t="str">
        <f t="shared" si="111"/>
        <v/>
      </c>
      <c r="J574" s="9" t="str">
        <f t="shared" si="112"/>
        <v/>
      </c>
      <c r="K574" s="11" t="e">
        <f t="shared" si="113"/>
        <v>#VALUE!</v>
      </c>
      <c r="L574" s="11" t="e">
        <f t="shared" si="114"/>
        <v>#VALUE!</v>
      </c>
      <c r="M574" s="11" t="e">
        <f t="shared" si="115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16"/>
        <v>#VALUE!</v>
      </c>
      <c r="S574" s="11" t="e">
        <f t="shared" si="117"/>
        <v>#VALUE!</v>
      </c>
      <c r="T574" s="11" t="e">
        <f t="shared" si="118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06"/>
        <v>#VALUE!</v>
      </c>
      <c r="E575" s="9" t="e">
        <f t="shared" si="107"/>
        <v>#VALUE!</v>
      </c>
      <c r="F575" s="9" t="e">
        <f t="shared" si="108"/>
        <v>#VALUE!</v>
      </c>
      <c r="G575" s="9" t="str">
        <f t="shared" si="109"/>
        <v/>
      </c>
      <c r="H575" s="9" t="str">
        <f t="shared" si="110"/>
        <v/>
      </c>
      <c r="I575" s="9" t="str">
        <f t="shared" si="111"/>
        <v/>
      </c>
      <c r="J575" s="9" t="str">
        <f t="shared" si="112"/>
        <v/>
      </c>
      <c r="K575" s="11" t="e">
        <f t="shared" si="113"/>
        <v>#VALUE!</v>
      </c>
      <c r="L575" s="11" t="e">
        <f t="shared" si="114"/>
        <v>#VALUE!</v>
      </c>
      <c r="M575" s="11" t="e">
        <f t="shared" si="115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16"/>
        <v>#VALUE!</v>
      </c>
      <c r="S575" s="11" t="e">
        <f t="shared" si="117"/>
        <v>#VALUE!</v>
      </c>
      <c r="T575" s="11" t="e">
        <f t="shared" si="118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06"/>
        <v>#VALUE!</v>
      </c>
      <c r="E576" s="9" t="e">
        <f t="shared" si="107"/>
        <v>#VALUE!</v>
      </c>
      <c r="F576" s="9" t="e">
        <f t="shared" si="108"/>
        <v>#VALUE!</v>
      </c>
      <c r="G576" s="9" t="str">
        <f t="shared" si="109"/>
        <v/>
      </c>
      <c r="H576" s="9" t="str">
        <f t="shared" si="110"/>
        <v/>
      </c>
      <c r="I576" s="9" t="str">
        <f t="shared" si="111"/>
        <v/>
      </c>
      <c r="J576" s="9" t="str">
        <f t="shared" si="112"/>
        <v/>
      </c>
      <c r="K576" s="11" t="e">
        <f t="shared" si="113"/>
        <v>#VALUE!</v>
      </c>
      <c r="L576" s="11" t="e">
        <f t="shared" si="114"/>
        <v>#VALUE!</v>
      </c>
      <c r="M576" s="11" t="e">
        <f t="shared" si="115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16"/>
        <v>#VALUE!</v>
      </c>
      <c r="S576" s="11" t="e">
        <f t="shared" si="117"/>
        <v>#VALUE!</v>
      </c>
      <c r="T576" s="11" t="e">
        <f t="shared" si="118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06"/>
        <v>#VALUE!</v>
      </c>
      <c r="E577" s="9" t="e">
        <f t="shared" si="107"/>
        <v>#VALUE!</v>
      </c>
      <c r="F577" s="9" t="e">
        <f t="shared" si="108"/>
        <v>#VALUE!</v>
      </c>
      <c r="G577" s="9" t="str">
        <f t="shared" si="109"/>
        <v/>
      </c>
      <c r="H577" s="9" t="str">
        <f t="shared" si="110"/>
        <v/>
      </c>
      <c r="I577" s="9" t="str">
        <f t="shared" si="111"/>
        <v/>
      </c>
      <c r="J577" s="9" t="str">
        <f t="shared" si="112"/>
        <v/>
      </c>
      <c r="K577" s="11" t="e">
        <f t="shared" si="113"/>
        <v>#VALUE!</v>
      </c>
      <c r="L577" s="11" t="e">
        <f t="shared" si="114"/>
        <v>#VALUE!</v>
      </c>
      <c r="M577" s="11" t="e">
        <f t="shared" si="115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16"/>
        <v>#VALUE!</v>
      </c>
      <c r="S577" s="11" t="e">
        <f t="shared" si="117"/>
        <v>#VALUE!</v>
      </c>
      <c r="T577" s="11" t="e">
        <f t="shared" si="118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06"/>
        <v>#VALUE!</v>
      </c>
      <c r="E578" s="9" t="e">
        <f t="shared" si="107"/>
        <v>#VALUE!</v>
      </c>
      <c r="F578" s="9" t="e">
        <f t="shared" si="108"/>
        <v>#VALUE!</v>
      </c>
      <c r="G578" s="9" t="str">
        <f t="shared" si="109"/>
        <v/>
      </c>
      <c r="H578" s="9" t="str">
        <f t="shared" si="110"/>
        <v/>
      </c>
      <c r="I578" s="9" t="str">
        <f t="shared" si="111"/>
        <v/>
      </c>
      <c r="J578" s="9" t="str">
        <f t="shared" si="112"/>
        <v/>
      </c>
      <c r="K578" s="11" t="e">
        <f t="shared" si="113"/>
        <v>#VALUE!</v>
      </c>
      <c r="L578" s="11" t="e">
        <f t="shared" si="114"/>
        <v>#VALUE!</v>
      </c>
      <c r="M578" s="11" t="e">
        <f t="shared" si="115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16"/>
        <v>#VALUE!</v>
      </c>
      <c r="S578" s="11" t="e">
        <f t="shared" si="117"/>
        <v>#VALUE!</v>
      </c>
      <c r="T578" s="11" t="e">
        <f t="shared" si="118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06"/>
        <v>#VALUE!</v>
      </c>
      <c r="E579" s="9" t="e">
        <f t="shared" si="107"/>
        <v>#VALUE!</v>
      </c>
      <c r="F579" s="9" t="e">
        <f t="shared" si="108"/>
        <v>#VALUE!</v>
      </c>
      <c r="G579" s="9" t="str">
        <f t="shared" si="109"/>
        <v/>
      </c>
      <c r="H579" s="9" t="str">
        <f t="shared" si="110"/>
        <v/>
      </c>
      <c r="I579" s="9" t="str">
        <f t="shared" si="111"/>
        <v/>
      </c>
      <c r="J579" s="9" t="str">
        <f t="shared" si="112"/>
        <v/>
      </c>
      <c r="K579" s="11" t="e">
        <f t="shared" si="113"/>
        <v>#VALUE!</v>
      </c>
      <c r="L579" s="11" t="e">
        <f t="shared" si="114"/>
        <v>#VALUE!</v>
      </c>
      <c r="M579" s="11" t="e">
        <f t="shared" si="115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16"/>
        <v>#VALUE!</v>
      </c>
      <c r="S579" s="11" t="e">
        <f t="shared" si="117"/>
        <v>#VALUE!</v>
      </c>
      <c r="T579" s="11" t="e">
        <f t="shared" si="118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19">(K580/(AR580+K580-(AR580*K580)))</f>
        <v>#VALUE!</v>
      </c>
      <c r="E580" s="9" t="e">
        <f t="shared" ref="E580:E643" si="120">(L580/(AR580+L580-(AR580*L580)))</f>
        <v>#VALUE!</v>
      </c>
      <c r="F580" s="9" t="e">
        <f t="shared" ref="F580:F643" si="121">(M580/(AR580+M580-(AR580*M580)))</f>
        <v>#VALUE!</v>
      </c>
      <c r="G580" s="9" t="str">
        <f t="shared" ref="G580:G643" si="122">AR580</f>
        <v/>
      </c>
      <c r="H580" s="9" t="str">
        <f t="shared" ref="H580:H643" si="123">IF(A580="","",1/D580)</f>
        <v/>
      </c>
      <c r="I580" s="9" t="str">
        <f t="shared" ref="I580:I643" si="124">IF(B580="","",1/E580)</f>
        <v/>
      </c>
      <c r="J580" s="9" t="str">
        <f t="shared" ref="J580:J643" si="125">IF(C580="","",1/F580)</f>
        <v/>
      </c>
      <c r="K580" s="11" t="e">
        <f t="shared" ref="K580:K643" si="126">1/A580</f>
        <v>#VALUE!</v>
      </c>
      <c r="L580" s="11" t="e">
        <f t="shared" ref="L580:L643" si="127">1/B580</f>
        <v>#VALUE!</v>
      </c>
      <c r="M580" s="11" t="e">
        <f t="shared" ref="M580:M643" si="128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29">O580/N580</f>
        <v>#VALUE!</v>
      </c>
      <c r="S580" s="11" t="e">
        <f t="shared" ref="S580:S643" si="130">P580/N580</f>
        <v>#VALUE!</v>
      </c>
      <c r="T580" s="11" t="e">
        <f t="shared" ref="T580:T643" si="131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19"/>
        <v>#VALUE!</v>
      </c>
      <c r="E581" s="9" t="e">
        <f t="shared" si="120"/>
        <v>#VALUE!</v>
      </c>
      <c r="F581" s="9" t="e">
        <f t="shared" si="121"/>
        <v>#VALUE!</v>
      </c>
      <c r="G581" s="9" t="str">
        <f t="shared" si="122"/>
        <v/>
      </c>
      <c r="H581" s="9" t="str">
        <f t="shared" si="123"/>
        <v/>
      </c>
      <c r="I581" s="9" t="str">
        <f t="shared" si="124"/>
        <v/>
      </c>
      <c r="J581" s="9" t="str">
        <f t="shared" si="125"/>
        <v/>
      </c>
      <c r="K581" s="11" t="e">
        <f t="shared" si="126"/>
        <v>#VALUE!</v>
      </c>
      <c r="L581" s="11" t="e">
        <f t="shared" si="127"/>
        <v>#VALUE!</v>
      </c>
      <c r="M581" s="11" t="e">
        <f t="shared" si="128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29"/>
        <v>#VALUE!</v>
      </c>
      <c r="S581" s="11" t="e">
        <f t="shared" si="130"/>
        <v>#VALUE!</v>
      </c>
      <c r="T581" s="11" t="e">
        <f t="shared" si="131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19"/>
        <v>#VALUE!</v>
      </c>
      <c r="E582" s="9" t="e">
        <f t="shared" si="120"/>
        <v>#VALUE!</v>
      </c>
      <c r="F582" s="9" t="e">
        <f t="shared" si="121"/>
        <v>#VALUE!</v>
      </c>
      <c r="G582" s="9" t="str">
        <f t="shared" si="122"/>
        <v/>
      </c>
      <c r="H582" s="9" t="str">
        <f t="shared" si="123"/>
        <v/>
      </c>
      <c r="I582" s="9" t="str">
        <f t="shared" si="124"/>
        <v/>
      </c>
      <c r="J582" s="9" t="str">
        <f t="shared" si="125"/>
        <v/>
      </c>
      <c r="K582" s="11" t="e">
        <f t="shared" si="126"/>
        <v>#VALUE!</v>
      </c>
      <c r="L582" s="11" t="e">
        <f t="shared" si="127"/>
        <v>#VALUE!</v>
      </c>
      <c r="M582" s="11" t="e">
        <f t="shared" si="128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29"/>
        <v>#VALUE!</v>
      </c>
      <c r="S582" s="11" t="e">
        <f t="shared" si="130"/>
        <v>#VALUE!</v>
      </c>
      <c r="T582" s="11" t="e">
        <f t="shared" si="131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19"/>
        <v>#VALUE!</v>
      </c>
      <c r="E583" s="9" t="e">
        <f t="shared" si="120"/>
        <v>#VALUE!</v>
      </c>
      <c r="F583" s="9" t="e">
        <f t="shared" si="121"/>
        <v>#VALUE!</v>
      </c>
      <c r="G583" s="9" t="str">
        <f t="shared" si="122"/>
        <v/>
      </c>
      <c r="H583" s="9" t="str">
        <f t="shared" si="123"/>
        <v/>
      </c>
      <c r="I583" s="9" t="str">
        <f t="shared" si="124"/>
        <v/>
      </c>
      <c r="J583" s="9" t="str">
        <f t="shared" si="125"/>
        <v/>
      </c>
      <c r="K583" s="11" t="e">
        <f t="shared" si="126"/>
        <v>#VALUE!</v>
      </c>
      <c r="L583" s="11" t="e">
        <f t="shared" si="127"/>
        <v>#VALUE!</v>
      </c>
      <c r="M583" s="11" t="e">
        <f t="shared" si="128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29"/>
        <v>#VALUE!</v>
      </c>
      <c r="S583" s="11" t="e">
        <f t="shared" si="130"/>
        <v>#VALUE!</v>
      </c>
      <c r="T583" s="11" t="e">
        <f t="shared" si="131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19"/>
        <v>#VALUE!</v>
      </c>
      <c r="E584" s="9" t="e">
        <f t="shared" si="120"/>
        <v>#VALUE!</v>
      </c>
      <c r="F584" s="9" t="e">
        <f t="shared" si="121"/>
        <v>#VALUE!</v>
      </c>
      <c r="G584" s="9" t="str">
        <f t="shared" si="122"/>
        <v/>
      </c>
      <c r="H584" s="9" t="str">
        <f t="shared" si="123"/>
        <v/>
      </c>
      <c r="I584" s="9" t="str">
        <f t="shared" si="124"/>
        <v/>
      </c>
      <c r="J584" s="9" t="str">
        <f t="shared" si="125"/>
        <v/>
      </c>
      <c r="K584" s="11" t="e">
        <f t="shared" si="126"/>
        <v>#VALUE!</v>
      </c>
      <c r="L584" s="11" t="e">
        <f t="shared" si="127"/>
        <v>#VALUE!</v>
      </c>
      <c r="M584" s="11" t="e">
        <f t="shared" si="128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29"/>
        <v>#VALUE!</v>
      </c>
      <c r="S584" s="11" t="e">
        <f t="shared" si="130"/>
        <v>#VALUE!</v>
      </c>
      <c r="T584" s="11" t="e">
        <f t="shared" si="131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19"/>
        <v>#VALUE!</v>
      </c>
      <c r="E585" s="9" t="e">
        <f t="shared" si="120"/>
        <v>#VALUE!</v>
      </c>
      <c r="F585" s="9" t="e">
        <f t="shared" si="121"/>
        <v>#VALUE!</v>
      </c>
      <c r="G585" s="9" t="str">
        <f t="shared" si="122"/>
        <v/>
      </c>
      <c r="H585" s="9" t="str">
        <f t="shared" si="123"/>
        <v/>
      </c>
      <c r="I585" s="9" t="str">
        <f t="shared" si="124"/>
        <v/>
      </c>
      <c r="J585" s="9" t="str">
        <f t="shared" si="125"/>
        <v/>
      </c>
      <c r="K585" s="11" t="e">
        <f t="shared" si="126"/>
        <v>#VALUE!</v>
      </c>
      <c r="L585" s="11" t="e">
        <f t="shared" si="127"/>
        <v>#VALUE!</v>
      </c>
      <c r="M585" s="11" t="e">
        <f t="shared" si="128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29"/>
        <v>#VALUE!</v>
      </c>
      <c r="S585" s="11" t="e">
        <f t="shared" si="130"/>
        <v>#VALUE!</v>
      </c>
      <c r="T585" s="11" t="e">
        <f t="shared" si="131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19"/>
        <v>#VALUE!</v>
      </c>
      <c r="E586" s="9" t="e">
        <f t="shared" si="120"/>
        <v>#VALUE!</v>
      </c>
      <c r="F586" s="9" t="e">
        <f t="shared" si="121"/>
        <v>#VALUE!</v>
      </c>
      <c r="G586" s="9" t="str">
        <f t="shared" si="122"/>
        <v/>
      </c>
      <c r="H586" s="9" t="str">
        <f t="shared" si="123"/>
        <v/>
      </c>
      <c r="I586" s="9" t="str">
        <f t="shared" si="124"/>
        <v/>
      </c>
      <c r="J586" s="9" t="str">
        <f t="shared" si="125"/>
        <v/>
      </c>
      <c r="K586" s="11" t="e">
        <f t="shared" si="126"/>
        <v>#VALUE!</v>
      </c>
      <c r="L586" s="11" t="e">
        <f t="shared" si="127"/>
        <v>#VALUE!</v>
      </c>
      <c r="M586" s="11" t="e">
        <f t="shared" si="128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29"/>
        <v>#VALUE!</v>
      </c>
      <c r="S586" s="11" t="e">
        <f t="shared" si="130"/>
        <v>#VALUE!</v>
      </c>
      <c r="T586" s="11" t="e">
        <f t="shared" si="131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19"/>
        <v>#VALUE!</v>
      </c>
      <c r="E587" s="9" t="e">
        <f t="shared" si="120"/>
        <v>#VALUE!</v>
      </c>
      <c r="F587" s="9" t="e">
        <f t="shared" si="121"/>
        <v>#VALUE!</v>
      </c>
      <c r="G587" s="9" t="str">
        <f t="shared" si="122"/>
        <v/>
      </c>
      <c r="H587" s="9" t="str">
        <f t="shared" si="123"/>
        <v/>
      </c>
      <c r="I587" s="9" t="str">
        <f t="shared" si="124"/>
        <v/>
      </c>
      <c r="J587" s="9" t="str">
        <f t="shared" si="125"/>
        <v/>
      </c>
      <c r="K587" s="11" t="e">
        <f t="shared" si="126"/>
        <v>#VALUE!</v>
      </c>
      <c r="L587" s="11" t="e">
        <f t="shared" si="127"/>
        <v>#VALUE!</v>
      </c>
      <c r="M587" s="11" t="e">
        <f t="shared" si="128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29"/>
        <v>#VALUE!</v>
      </c>
      <c r="S587" s="11" t="e">
        <f t="shared" si="130"/>
        <v>#VALUE!</v>
      </c>
      <c r="T587" s="11" t="e">
        <f t="shared" si="131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19"/>
        <v>#VALUE!</v>
      </c>
      <c r="E588" s="9" t="e">
        <f t="shared" si="120"/>
        <v>#VALUE!</v>
      </c>
      <c r="F588" s="9" t="e">
        <f t="shared" si="121"/>
        <v>#VALUE!</v>
      </c>
      <c r="G588" s="9" t="str">
        <f t="shared" si="122"/>
        <v/>
      </c>
      <c r="H588" s="9" t="str">
        <f t="shared" si="123"/>
        <v/>
      </c>
      <c r="I588" s="9" t="str">
        <f t="shared" si="124"/>
        <v/>
      </c>
      <c r="J588" s="9" t="str">
        <f t="shared" si="125"/>
        <v/>
      </c>
      <c r="K588" s="11" t="e">
        <f t="shared" si="126"/>
        <v>#VALUE!</v>
      </c>
      <c r="L588" s="11" t="e">
        <f t="shared" si="127"/>
        <v>#VALUE!</v>
      </c>
      <c r="M588" s="11" t="e">
        <f t="shared" si="128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29"/>
        <v>#VALUE!</v>
      </c>
      <c r="S588" s="11" t="e">
        <f t="shared" si="130"/>
        <v>#VALUE!</v>
      </c>
      <c r="T588" s="11" t="e">
        <f t="shared" si="131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19"/>
        <v>#VALUE!</v>
      </c>
      <c r="E589" s="9" t="e">
        <f t="shared" si="120"/>
        <v>#VALUE!</v>
      </c>
      <c r="F589" s="9" t="e">
        <f t="shared" si="121"/>
        <v>#VALUE!</v>
      </c>
      <c r="G589" s="9" t="str">
        <f t="shared" si="122"/>
        <v/>
      </c>
      <c r="H589" s="9" t="str">
        <f t="shared" si="123"/>
        <v/>
      </c>
      <c r="I589" s="9" t="str">
        <f t="shared" si="124"/>
        <v/>
      </c>
      <c r="J589" s="9" t="str">
        <f t="shared" si="125"/>
        <v/>
      </c>
      <c r="K589" s="11" t="e">
        <f t="shared" si="126"/>
        <v>#VALUE!</v>
      </c>
      <c r="L589" s="11" t="e">
        <f t="shared" si="127"/>
        <v>#VALUE!</v>
      </c>
      <c r="M589" s="11" t="e">
        <f t="shared" si="128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29"/>
        <v>#VALUE!</v>
      </c>
      <c r="S589" s="11" t="e">
        <f t="shared" si="130"/>
        <v>#VALUE!</v>
      </c>
      <c r="T589" s="11" t="e">
        <f t="shared" si="131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19"/>
        <v>#VALUE!</v>
      </c>
      <c r="E590" s="9" t="e">
        <f t="shared" si="120"/>
        <v>#VALUE!</v>
      </c>
      <c r="F590" s="9" t="e">
        <f t="shared" si="121"/>
        <v>#VALUE!</v>
      </c>
      <c r="G590" s="9" t="str">
        <f t="shared" si="122"/>
        <v/>
      </c>
      <c r="H590" s="9" t="str">
        <f t="shared" si="123"/>
        <v/>
      </c>
      <c r="I590" s="9" t="str">
        <f t="shared" si="124"/>
        <v/>
      </c>
      <c r="J590" s="9" t="str">
        <f t="shared" si="125"/>
        <v/>
      </c>
      <c r="K590" s="11" t="e">
        <f t="shared" si="126"/>
        <v>#VALUE!</v>
      </c>
      <c r="L590" s="11" t="e">
        <f t="shared" si="127"/>
        <v>#VALUE!</v>
      </c>
      <c r="M590" s="11" t="e">
        <f t="shared" si="128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29"/>
        <v>#VALUE!</v>
      </c>
      <c r="S590" s="11" t="e">
        <f t="shared" si="130"/>
        <v>#VALUE!</v>
      </c>
      <c r="T590" s="11" t="e">
        <f t="shared" si="131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19"/>
        <v>#VALUE!</v>
      </c>
      <c r="E591" s="9" t="e">
        <f t="shared" si="120"/>
        <v>#VALUE!</v>
      </c>
      <c r="F591" s="9" t="e">
        <f t="shared" si="121"/>
        <v>#VALUE!</v>
      </c>
      <c r="G591" s="9" t="str">
        <f t="shared" si="122"/>
        <v/>
      </c>
      <c r="H591" s="9" t="str">
        <f t="shared" si="123"/>
        <v/>
      </c>
      <c r="I591" s="9" t="str">
        <f t="shared" si="124"/>
        <v/>
      </c>
      <c r="J591" s="9" t="str">
        <f t="shared" si="125"/>
        <v/>
      </c>
      <c r="K591" s="11" t="e">
        <f t="shared" si="126"/>
        <v>#VALUE!</v>
      </c>
      <c r="L591" s="11" t="e">
        <f t="shared" si="127"/>
        <v>#VALUE!</v>
      </c>
      <c r="M591" s="11" t="e">
        <f t="shared" si="128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29"/>
        <v>#VALUE!</v>
      </c>
      <c r="S591" s="11" t="e">
        <f t="shared" si="130"/>
        <v>#VALUE!</v>
      </c>
      <c r="T591" s="11" t="e">
        <f t="shared" si="131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19"/>
        <v>#VALUE!</v>
      </c>
      <c r="E592" s="9" t="e">
        <f t="shared" si="120"/>
        <v>#VALUE!</v>
      </c>
      <c r="F592" s="9" t="e">
        <f t="shared" si="121"/>
        <v>#VALUE!</v>
      </c>
      <c r="G592" s="9" t="str">
        <f t="shared" si="122"/>
        <v/>
      </c>
      <c r="H592" s="9" t="str">
        <f t="shared" si="123"/>
        <v/>
      </c>
      <c r="I592" s="9" t="str">
        <f t="shared" si="124"/>
        <v/>
      </c>
      <c r="J592" s="9" t="str">
        <f t="shared" si="125"/>
        <v/>
      </c>
      <c r="K592" s="11" t="e">
        <f t="shared" si="126"/>
        <v>#VALUE!</v>
      </c>
      <c r="L592" s="11" t="e">
        <f t="shared" si="127"/>
        <v>#VALUE!</v>
      </c>
      <c r="M592" s="11" t="e">
        <f t="shared" si="128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29"/>
        <v>#VALUE!</v>
      </c>
      <c r="S592" s="11" t="e">
        <f t="shared" si="130"/>
        <v>#VALUE!</v>
      </c>
      <c r="T592" s="11" t="e">
        <f t="shared" si="131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19"/>
        <v>#VALUE!</v>
      </c>
      <c r="E593" s="9" t="e">
        <f t="shared" si="120"/>
        <v>#VALUE!</v>
      </c>
      <c r="F593" s="9" t="e">
        <f t="shared" si="121"/>
        <v>#VALUE!</v>
      </c>
      <c r="G593" s="9" t="str">
        <f t="shared" si="122"/>
        <v/>
      </c>
      <c r="H593" s="9" t="str">
        <f t="shared" si="123"/>
        <v/>
      </c>
      <c r="I593" s="9" t="str">
        <f t="shared" si="124"/>
        <v/>
      </c>
      <c r="J593" s="9" t="str">
        <f t="shared" si="125"/>
        <v/>
      </c>
      <c r="K593" s="11" t="e">
        <f t="shared" si="126"/>
        <v>#VALUE!</v>
      </c>
      <c r="L593" s="11" t="e">
        <f t="shared" si="127"/>
        <v>#VALUE!</v>
      </c>
      <c r="M593" s="11" t="e">
        <f t="shared" si="128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29"/>
        <v>#VALUE!</v>
      </c>
      <c r="S593" s="11" t="e">
        <f t="shared" si="130"/>
        <v>#VALUE!</v>
      </c>
      <c r="T593" s="11" t="e">
        <f t="shared" si="131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19"/>
        <v>#VALUE!</v>
      </c>
      <c r="E594" s="9" t="e">
        <f t="shared" si="120"/>
        <v>#VALUE!</v>
      </c>
      <c r="F594" s="9" t="e">
        <f t="shared" si="121"/>
        <v>#VALUE!</v>
      </c>
      <c r="G594" s="9" t="str">
        <f t="shared" si="122"/>
        <v/>
      </c>
      <c r="H594" s="9" t="str">
        <f t="shared" si="123"/>
        <v/>
      </c>
      <c r="I594" s="9" t="str">
        <f t="shared" si="124"/>
        <v/>
      </c>
      <c r="J594" s="9" t="str">
        <f t="shared" si="125"/>
        <v/>
      </c>
      <c r="K594" s="11" t="e">
        <f t="shared" si="126"/>
        <v>#VALUE!</v>
      </c>
      <c r="L594" s="11" t="e">
        <f t="shared" si="127"/>
        <v>#VALUE!</v>
      </c>
      <c r="M594" s="11" t="e">
        <f t="shared" si="128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29"/>
        <v>#VALUE!</v>
      </c>
      <c r="S594" s="11" t="e">
        <f t="shared" si="130"/>
        <v>#VALUE!</v>
      </c>
      <c r="T594" s="11" t="e">
        <f t="shared" si="131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19"/>
        <v>#VALUE!</v>
      </c>
      <c r="E595" s="9" t="e">
        <f t="shared" si="120"/>
        <v>#VALUE!</v>
      </c>
      <c r="F595" s="9" t="e">
        <f t="shared" si="121"/>
        <v>#VALUE!</v>
      </c>
      <c r="G595" s="9" t="str">
        <f t="shared" si="122"/>
        <v/>
      </c>
      <c r="H595" s="9" t="str">
        <f t="shared" si="123"/>
        <v/>
      </c>
      <c r="I595" s="9" t="str">
        <f t="shared" si="124"/>
        <v/>
      </c>
      <c r="J595" s="9" t="str">
        <f t="shared" si="125"/>
        <v/>
      </c>
      <c r="K595" s="11" t="e">
        <f t="shared" si="126"/>
        <v>#VALUE!</v>
      </c>
      <c r="L595" s="11" t="e">
        <f t="shared" si="127"/>
        <v>#VALUE!</v>
      </c>
      <c r="M595" s="11" t="e">
        <f t="shared" si="128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29"/>
        <v>#VALUE!</v>
      </c>
      <c r="S595" s="11" t="e">
        <f t="shared" si="130"/>
        <v>#VALUE!</v>
      </c>
      <c r="T595" s="11" t="e">
        <f t="shared" si="131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19"/>
        <v>#VALUE!</v>
      </c>
      <c r="E596" s="9" t="e">
        <f t="shared" si="120"/>
        <v>#VALUE!</v>
      </c>
      <c r="F596" s="9" t="e">
        <f t="shared" si="121"/>
        <v>#VALUE!</v>
      </c>
      <c r="G596" s="9" t="str">
        <f t="shared" si="122"/>
        <v/>
      </c>
      <c r="H596" s="9" t="str">
        <f t="shared" si="123"/>
        <v/>
      </c>
      <c r="I596" s="9" t="str">
        <f t="shared" si="124"/>
        <v/>
      </c>
      <c r="J596" s="9" t="str">
        <f t="shared" si="125"/>
        <v/>
      </c>
      <c r="K596" s="11" t="e">
        <f t="shared" si="126"/>
        <v>#VALUE!</v>
      </c>
      <c r="L596" s="11" t="e">
        <f t="shared" si="127"/>
        <v>#VALUE!</v>
      </c>
      <c r="M596" s="11" t="e">
        <f t="shared" si="128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29"/>
        <v>#VALUE!</v>
      </c>
      <c r="S596" s="11" t="e">
        <f t="shared" si="130"/>
        <v>#VALUE!</v>
      </c>
      <c r="T596" s="11" t="e">
        <f t="shared" si="131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19"/>
        <v>#VALUE!</v>
      </c>
      <c r="E597" s="9" t="e">
        <f t="shared" si="120"/>
        <v>#VALUE!</v>
      </c>
      <c r="F597" s="9" t="e">
        <f t="shared" si="121"/>
        <v>#VALUE!</v>
      </c>
      <c r="G597" s="9" t="str">
        <f t="shared" si="122"/>
        <v/>
      </c>
      <c r="H597" s="9" t="str">
        <f t="shared" si="123"/>
        <v/>
      </c>
      <c r="I597" s="9" t="str">
        <f t="shared" si="124"/>
        <v/>
      </c>
      <c r="J597" s="9" t="str">
        <f t="shared" si="125"/>
        <v/>
      </c>
      <c r="K597" s="11" t="e">
        <f t="shared" si="126"/>
        <v>#VALUE!</v>
      </c>
      <c r="L597" s="11" t="e">
        <f t="shared" si="127"/>
        <v>#VALUE!</v>
      </c>
      <c r="M597" s="11" t="e">
        <f t="shared" si="128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29"/>
        <v>#VALUE!</v>
      </c>
      <c r="S597" s="11" t="e">
        <f t="shared" si="130"/>
        <v>#VALUE!</v>
      </c>
      <c r="T597" s="11" t="e">
        <f t="shared" si="131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19"/>
        <v>#VALUE!</v>
      </c>
      <c r="E598" s="9" t="e">
        <f t="shared" si="120"/>
        <v>#VALUE!</v>
      </c>
      <c r="F598" s="9" t="e">
        <f t="shared" si="121"/>
        <v>#VALUE!</v>
      </c>
      <c r="G598" s="9" t="str">
        <f t="shared" si="122"/>
        <v/>
      </c>
      <c r="H598" s="9" t="str">
        <f t="shared" si="123"/>
        <v/>
      </c>
      <c r="I598" s="9" t="str">
        <f t="shared" si="124"/>
        <v/>
      </c>
      <c r="J598" s="9" t="str">
        <f t="shared" si="125"/>
        <v/>
      </c>
      <c r="K598" s="11" t="e">
        <f t="shared" si="126"/>
        <v>#VALUE!</v>
      </c>
      <c r="L598" s="11" t="e">
        <f t="shared" si="127"/>
        <v>#VALUE!</v>
      </c>
      <c r="M598" s="11" t="e">
        <f t="shared" si="128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29"/>
        <v>#VALUE!</v>
      </c>
      <c r="S598" s="11" t="e">
        <f t="shared" si="130"/>
        <v>#VALUE!</v>
      </c>
      <c r="T598" s="11" t="e">
        <f t="shared" si="131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19"/>
        <v>#VALUE!</v>
      </c>
      <c r="E599" s="9" t="e">
        <f t="shared" si="120"/>
        <v>#VALUE!</v>
      </c>
      <c r="F599" s="9" t="e">
        <f t="shared" si="121"/>
        <v>#VALUE!</v>
      </c>
      <c r="G599" s="9" t="str">
        <f t="shared" si="122"/>
        <v/>
      </c>
      <c r="H599" s="9" t="str">
        <f t="shared" si="123"/>
        <v/>
      </c>
      <c r="I599" s="9" t="str">
        <f t="shared" si="124"/>
        <v/>
      </c>
      <c r="J599" s="9" t="str">
        <f t="shared" si="125"/>
        <v/>
      </c>
      <c r="K599" s="11" t="e">
        <f t="shared" si="126"/>
        <v>#VALUE!</v>
      </c>
      <c r="L599" s="11" t="e">
        <f t="shared" si="127"/>
        <v>#VALUE!</v>
      </c>
      <c r="M599" s="11" t="e">
        <f t="shared" si="128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29"/>
        <v>#VALUE!</v>
      </c>
      <c r="S599" s="11" t="e">
        <f t="shared" si="130"/>
        <v>#VALUE!</v>
      </c>
      <c r="T599" s="11" t="e">
        <f t="shared" si="131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19"/>
        <v>#VALUE!</v>
      </c>
      <c r="E600" s="9" t="e">
        <f t="shared" si="120"/>
        <v>#VALUE!</v>
      </c>
      <c r="F600" s="9" t="e">
        <f t="shared" si="121"/>
        <v>#VALUE!</v>
      </c>
      <c r="G600" s="9" t="str">
        <f t="shared" si="122"/>
        <v/>
      </c>
      <c r="H600" s="9" t="str">
        <f t="shared" si="123"/>
        <v/>
      </c>
      <c r="I600" s="9" t="str">
        <f t="shared" si="124"/>
        <v/>
      </c>
      <c r="J600" s="9" t="str">
        <f t="shared" si="125"/>
        <v/>
      </c>
      <c r="K600" s="11" t="e">
        <f t="shared" si="126"/>
        <v>#VALUE!</v>
      </c>
      <c r="L600" s="11" t="e">
        <f t="shared" si="127"/>
        <v>#VALUE!</v>
      </c>
      <c r="M600" s="11" t="e">
        <f t="shared" si="128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29"/>
        <v>#VALUE!</v>
      </c>
      <c r="S600" s="11" t="e">
        <f t="shared" si="130"/>
        <v>#VALUE!</v>
      </c>
      <c r="T600" s="11" t="e">
        <f t="shared" si="131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19"/>
        <v>#VALUE!</v>
      </c>
      <c r="E601" s="9" t="e">
        <f t="shared" si="120"/>
        <v>#VALUE!</v>
      </c>
      <c r="F601" s="9" t="e">
        <f t="shared" si="121"/>
        <v>#VALUE!</v>
      </c>
      <c r="G601" s="9" t="str">
        <f t="shared" si="122"/>
        <v/>
      </c>
      <c r="H601" s="9" t="str">
        <f t="shared" si="123"/>
        <v/>
      </c>
      <c r="I601" s="9" t="str">
        <f t="shared" si="124"/>
        <v/>
      </c>
      <c r="J601" s="9" t="str">
        <f t="shared" si="125"/>
        <v/>
      </c>
      <c r="K601" s="11" t="e">
        <f t="shared" si="126"/>
        <v>#VALUE!</v>
      </c>
      <c r="L601" s="11" t="e">
        <f t="shared" si="127"/>
        <v>#VALUE!</v>
      </c>
      <c r="M601" s="11" t="e">
        <f t="shared" si="128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29"/>
        <v>#VALUE!</v>
      </c>
      <c r="S601" s="11" t="e">
        <f t="shared" si="130"/>
        <v>#VALUE!</v>
      </c>
      <c r="T601" s="11" t="e">
        <f t="shared" si="131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19"/>
        <v>#VALUE!</v>
      </c>
      <c r="E602" s="9" t="e">
        <f t="shared" si="120"/>
        <v>#VALUE!</v>
      </c>
      <c r="F602" s="9" t="e">
        <f t="shared" si="121"/>
        <v>#VALUE!</v>
      </c>
      <c r="G602" s="9" t="str">
        <f t="shared" si="122"/>
        <v/>
      </c>
      <c r="H602" s="9" t="str">
        <f t="shared" si="123"/>
        <v/>
      </c>
      <c r="I602" s="9" t="str">
        <f t="shared" si="124"/>
        <v/>
      </c>
      <c r="J602" s="9" t="str">
        <f t="shared" si="125"/>
        <v/>
      </c>
      <c r="K602" s="11" t="e">
        <f t="shared" si="126"/>
        <v>#VALUE!</v>
      </c>
      <c r="L602" s="11" t="e">
        <f t="shared" si="127"/>
        <v>#VALUE!</v>
      </c>
      <c r="M602" s="11" t="e">
        <f t="shared" si="128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29"/>
        <v>#VALUE!</v>
      </c>
      <c r="S602" s="11" t="e">
        <f t="shared" si="130"/>
        <v>#VALUE!</v>
      </c>
      <c r="T602" s="11" t="e">
        <f t="shared" si="131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19"/>
        <v>#VALUE!</v>
      </c>
      <c r="E603" s="9" t="e">
        <f t="shared" si="120"/>
        <v>#VALUE!</v>
      </c>
      <c r="F603" s="9" t="e">
        <f t="shared" si="121"/>
        <v>#VALUE!</v>
      </c>
      <c r="G603" s="9" t="str">
        <f t="shared" si="122"/>
        <v/>
      </c>
      <c r="H603" s="9" t="str">
        <f t="shared" si="123"/>
        <v/>
      </c>
      <c r="I603" s="9" t="str">
        <f t="shared" si="124"/>
        <v/>
      </c>
      <c r="J603" s="9" t="str">
        <f t="shared" si="125"/>
        <v/>
      </c>
      <c r="K603" s="11" t="e">
        <f t="shared" si="126"/>
        <v>#VALUE!</v>
      </c>
      <c r="L603" s="11" t="e">
        <f t="shared" si="127"/>
        <v>#VALUE!</v>
      </c>
      <c r="M603" s="11" t="e">
        <f t="shared" si="128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29"/>
        <v>#VALUE!</v>
      </c>
      <c r="S603" s="11" t="e">
        <f t="shared" si="130"/>
        <v>#VALUE!</v>
      </c>
      <c r="T603" s="11" t="e">
        <f t="shared" si="131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19"/>
        <v>#VALUE!</v>
      </c>
      <c r="E604" s="9" t="e">
        <f t="shared" si="120"/>
        <v>#VALUE!</v>
      </c>
      <c r="F604" s="9" t="e">
        <f t="shared" si="121"/>
        <v>#VALUE!</v>
      </c>
      <c r="G604" s="9" t="str">
        <f t="shared" si="122"/>
        <v/>
      </c>
      <c r="H604" s="9" t="str">
        <f t="shared" si="123"/>
        <v/>
      </c>
      <c r="I604" s="9" t="str">
        <f t="shared" si="124"/>
        <v/>
      </c>
      <c r="J604" s="9" t="str">
        <f t="shared" si="125"/>
        <v/>
      </c>
      <c r="K604" s="11" t="e">
        <f t="shared" si="126"/>
        <v>#VALUE!</v>
      </c>
      <c r="L604" s="11" t="e">
        <f t="shared" si="127"/>
        <v>#VALUE!</v>
      </c>
      <c r="M604" s="11" t="e">
        <f t="shared" si="128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29"/>
        <v>#VALUE!</v>
      </c>
      <c r="S604" s="11" t="e">
        <f t="shared" si="130"/>
        <v>#VALUE!</v>
      </c>
      <c r="T604" s="11" t="e">
        <f t="shared" si="131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19"/>
        <v>#VALUE!</v>
      </c>
      <c r="E605" s="9" t="e">
        <f t="shared" si="120"/>
        <v>#VALUE!</v>
      </c>
      <c r="F605" s="9" t="e">
        <f t="shared" si="121"/>
        <v>#VALUE!</v>
      </c>
      <c r="G605" s="9" t="str">
        <f t="shared" si="122"/>
        <v/>
      </c>
      <c r="H605" s="9" t="str">
        <f t="shared" si="123"/>
        <v/>
      </c>
      <c r="I605" s="9" t="str">
        <f t="shared" si="124"/>
        <v/>
      </c>
      <c r="J605" s="9" t="str">
        <f t="shared" si="125"/>
        <v/>
      </c>
      <c r="K605" s="11" t="e">
        <f t="shared" si="126"/>
        <v>#VALUE!</v>
      </c>
      <c r="L605" s="11" t="e">
        <f t="shared" si="127"/>
        <v>#VALUE!</v>
      </c>
      <c r="M605" s="11" t="e">
        <f t="shared" si="128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29"/>
        <v>#VALUE!</v>
      </c>
      <c r="S605" s="11" t="e">
        <f t="shared" si="130"/>
        <v>#VALUE!</v>
      </c>
      <c r="T605" s="11" t="e">
        <f t="shared" si="131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19"/>
        <v>#VALUE!</v>
      </c>
      <c r="E606" s="9" t="e">
        <f t="shared" si="120"/>
        <v>#VALUE!</v>
      </c>
      <c r="F606" s="9" t="e">
        <f t="shared" si="121"/>
        <v>#VALUE!</v>
      </c>
      <c r="G606" s="9" t="str">
        <f t="shared" si="122"/>
        <v/>
      </c>
      <c r="H606" s="9" t="str">
        <f t="shared" si="123"/>
        <v/>
      </c>
      <c r="I606" s="9" t="str">
        <f t="shared" si="124"/>
        <v/>
      </c>
      <c r="J606" s="9" t="str">
        <f t="shared" si="125"/>
        <v/>
      </c>
      <c r="K606" s="11" t="e">
        <f t="shared" si="126"/>
        <v>#VALUE!</v>
      </c>
      <c r="L606" s="11" t="e">
        <f t="shared" si="127"/>
        <v>#VALUE!</v>
      </c>
      <c r="M606" s="11" t="e">
        <f t="shared" si="128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29"/>
        <v>#VALUE!</v>
      </c>
      <c r="S606" s="11" t="e">
        <f t="shared" si="130"/>
        <v>#VALUE!</v>
      </c>
      <c r="T606" s="11" t="e">
        <f t="shared" si="131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19"/>
        <v>#VALUE!</v>
      </c>
      <c r="E607" s="9" t="e">
        <f t="shared" si="120"/>
        <v>#VALUE!</v>
      </c>
      <c r="F607" s="9" t="e">
        <f t="shared" si="121"/>
        <v>#VALUE!</v>
      </c>
      <c r="G607" s="9" t="str">
        <f t="shared" si="122"/>
        <v/>
      </c>
      <c r="H607" s="9" t="str">
        <f t="shared" si="123"/>
        <v/>
      </c>
      <c r="I607" s="9" t="str">
        <f t="shared" si="124"/>
        <v/>
      </c>
      <c r="J607" s="9" t="str">
        <f t="shared" si="125"/>
        <v/>
      </c>
      <c r="K607" s="11" t="e">
        <f t="shared" si="126"/>
        <v>#VALUE!</v>
      </c>
      <c r="L607" s="11" t="e">
        <f t="shared" si="127"/>
        <v>#VALUE!</v>
      </c>
      <c r="M607" s="11" t="e">
        <f t="shared" si="128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29"/>
        <v>#VALUE!</v>
      </c>
      <c r="S607" s="11" t="e">
        <f t="shared" si="130"/>
        <v>#VALUE!</v>
      </c>
      <c r="T607" s="11" t="e">
        <f t="shared" si="131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19"/>
        <v>#VALUE!</v>
      </c>
      <c r="E608" s="9" t="e">
        <f t="shared" si="120"/>
        <v>#VALUE!</v>
      </c>
      <c r="F608" s="9" t="e">
        <f t="shared" si="121"/>
        <v>#VALUE!</v>
      </c>
      <c r="G608" s="9" t="str">
        <f t="shared" si="122"/>
        <v/>
      </c>
      <c r="H608" s="9" t="str">
        <f t="shared" si="123"/>
        <v/>
      </c>
      <c r="I608" s="9" t="str">
        <f t="shared" si="124"/>
        <v/>
      </c>
      <c r="J608" s="9" t="str">
        <f t="shared" si="125"/>
        <v/>
      </c>
      <c r="K608" s="11" t="e">
        <f t="shared" si="126"/>
        <v>#VALUE!</v>
      </c>
      <c r="L608" s="11" t="e">
        <f t="shared" si="127"/>
        <v>#VALUE!</v>
      </c>
      <c r="M608" s="11" t="e">
        <f t="shared" si="128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29"/>
        <v>#VALUE!</v>
      </c>
      <c r="S608" s="11" t="e">
        <f t="shared" si="130"/>
        <v>#VALUE!</v>
      </c>
      <c r="T608" s="11" t="e">
        <f t="shared" si="131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19"/>
        <v>#VALUE!</v>
      </c>
      <c r="E609" s="9" t="e">
        <f t="shared" si="120"/>
        <v>#VALUE!</v>
      </c>
      <c r="F609" s="9" t="e">
        <f t="shared" si="121"/>
        <v>#VALUE!</v>
      </c>
      <c r="G609" s="9" t="str">
        <f t="shared" si="122"/>
        <v/>
      </c>
      <c r="H609" s="9" t="str">
        <f t="shared" si="123"/>
        <v/>
      </c>
      <c r="I609" s="9" t="str">
        <f t="shared" si="124"/>
        <v/>
      </c>
      <c r="J609" s="9" t="str">
        <f t="shared" si="125"/>
        <v/>
      </c>
      <c r="K609" s="11" t="e">
        <f t="shared" si="126"/>
        <v>#VALUE!</v>
      </c>
      <c r="L609" s="11" t="e">
        <f t="shared" si="127"/>
        <v>#VALUE!</v>
      </c>
      <c r="M609" s="11" t="e">
        <f t="shared" si="128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29"/>
        <v>#VALUE!</v>
      </c>
      <c r="S609" s="11" t="e">
        <f t="shared" si="130"/>
        <v>#VALUE!</v>
      </c>
      <c r="T609" s="11" t="e">
        <f t="shared" si="131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19"/>
        <v>#VALUE!</v>
      </c>
      <c r="E610" s="9" t="e">
        <f t="shared" si="120"/>
        <v>#VALUE!</v>
      </c>
      <c r="F610" s="9" t="e">
        <f t="shared" si="121"/>
        <v>#VALUE!</v>
      </c>
      <c r="G610" s="9" t="str">
        <f t="shared" si="122"/>
        <v/>
      </c>
      <c r="H610" s="9" t="str">
        <f t="shared" si="123"/>
        <v/>
      </c>
      <c r="I610" s="9" t="str">
        <f t="shared" si="124"/>
        <v/>
      </c>
      <c r="J610" s="9" t="str">
        <f t="shared" si="125"/>
        <v/>
      </c>
      <c r="K610" s="11" t="e">
        <f t="shared" si="126"/>
        <v>#VALUE!</v>
      </c>
      <c r="L610" s="11" t="e">
        <f t="shared" si="127"/>
        <v>#VALUE!</v>
      </c>
      <c r="M610" s="11" t="e">
        <f t="shared" si="128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29"/>
        <v>#VALUE!</v>
      </c>
      <c r="S610" s="11" t="e">
        <f t="shared" si="130"/>
        <v>#VALUE!</v>
      </c>
      <c r="T610" s="11" t="e">
        <f t="shared" si="131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19"/>
        <v>#VALUE!</v>
      </c>
      <c r="E611" s="9" t="e">
        <f t="shared" si="120"/>
        <v>#VALUE!</v>
      </c>
      <c r="F611" s="9" t="e">
        <f t="shared" si="121"/>
        <v>#VALUE!</v>
      </c>
      <c r="G611" s="9" t="str">
        <f t="shared" si="122"/>
        <v/>
      </c>
      <c r="H611" s="9" t="str">
        <f t="shared" si="123"/>
        <v/>
      </c>
      <c r="I611" s="9" t="str">
        <f t="shared" si="124"/>
        <v/>
      </c>
      <c r="J611" s="9" t="str">
        <f t="shared" si="125"/>
        <v/>
      </c>
      <c r="K611" s="11" t="e">
        <f t="shared" si="126"/>
        <v>#VALUE!</v>
      </c>
      <c r="L611" s="11" t="e">
        <f t="shared" si="127"/>
        <v>#VALUE!</v>
      </c>
      <c r="M611" s="11" t="e">
        <f t="shared" si="128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29"/>
        <v>#VALUE!</v>
      </c>
      <c r="S611" s="11" t="e">
        <f t="shared" si="130"/>
        <v>#VALUE!</v>
      </c>
      <c r="T611" s="11" t="e">
        <f t="shared" si="131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19"/>
        <v>#VALUE!</v>
      </c>
      <c r="E612" s="9" t="e">
        <f t="shared" si="120"/>
        <v>#VALUE!</v>
      </c>
      <c r="F612" s="9" t="e">
        <f t="shared" si="121"/>
        <v>#VALUE!</v>
      </c>
      <c r="G612" s="9" t="str">
        <f t="shared" si="122"/>
        <v/>
      </c>
      <c r="H612" s="9" t="str">
        <f t="shared" si="123"/>
        <v/>
      </c>
      <c r="I612" s="9" t="str">
        <f t="shared" si="124"/>
        <v/>
      </c>
      <c r="J612" s="9" t="str">
        <f t="shared" si="125"/>
        <v/>
      </c>
      <c r="K612" s="11" t="e">
        <f t="shared" si="126"/>
        <v>#VALUE!</v>
      </c>
      <c r="L612" s="11" t="e">
        <f t="shared" si="127"/>
        <v>#VALUE!</v>
      </c>
      <c r="M612" s="11" t="e">
        <f t="shared" si="128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29"/>
        <v>#VALUE!</v>
      </c>
      <c r="S612" s="11" t="e">
        <f t="shared" si="130"/>
        <v>#VALUE!</v>
      </c>
      <c r="T612" s="11" t="e">
        <f t="shared" si="131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19"/>
        <v>#VALUE!</v>
      </c>
      <c r="E613" s="9" t="e">
        <f t="shared" si="120"/>
        <v>#VALUE!</v>
      </c>
      <c r="F613" s="9" t="e">
        <f t="shared" si="121"/>
        <v>#VALUE!</v>
      </c>
      <c r="G613" s="9" t="str">
        <f t="shared" si="122"/>
        <v/>
      </c>
      <c r="H613" s="9" t="str">
        <f t="shared" si="123"/>
        <v/>
      </c>
      <c r="I613" s="9" t="str">
        <f t="shared" si="124"/>
        <v/>
      </c>
      <c r="J613" s="9" t="str">
        <f t="shared" si="125"/>
        <v/>
      </c>
      <c r="K613" s="11" t="e">
        <f t="shared" si="126"/>
        <v>#VALUE!</v>
      </c>
      <c r="L613" s="11" t="e">
        <f t="shared" si="127"/>
        <v>#VALUE!</v>
      </c>
      <c r="M613" s="11" t="e">
        <f t="shared" si="128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29"/>
        <v>#VALUE!</v>
      </c>
      <c r="S613" s="11" t="e">
        <f t="shared" si="130"/>
        <v>#VALUE!</v>
      </c>
      <c r="T613" s="11" t="e">
        <f t="shared" si="131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19"/>
        <v>#VALUE!</v>
      </c>
      <c r="E614" s="9" t="e">
        <f t="shared" si="120"/>
        <v>#VALUE!</v>
      </c>
      <c r="F614" s="9" t="e">
        <f t="shared" si="121"/>
        <v>#VALUE!</v>
      </c>
      <c r="G614" s="9" t="str">
        <f t="shared" si="122"/>
        <v/>
      </c>
      <c r="H614" s="9" t="str">
        <f t="shared" si="123"/>
        <v/>
      </c>
      <c r="I614" s="9" t="str">
        <f t="shared" si="124"/>
        <v/>
      </c>
      <c r="J614" s="9" t="str">
        <f t="shared" si="125"/>
        <v/>
      </c>
      <c r="K614" s="11" t="e">
        <f t="shared" si="126"/>
        <v>#VALUE!</v>
      </c>
      <c r="L614" s="11" t="e">
        <f t="shared" si="127"/>
        <v>#VALUE!</v>
      </c>
      <c r="M614" s="11" t="e">
        <f t="shared" si="128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29"/>
        <v>#VALUE!</v>
      </c>
      <c r="S614" s="11" t="e">
        <f t="shared" si="130"/>
        <v>#VALUE!</v>
      </c>
      <c r="T614" s="11" t="e">
        <f t="shared" si="131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19"/>
        <v>#VALUE!</v>
      </c>
      <c r="E615" s="9" t="e">
        <f t="shared" si="120"/>
        <v>#VALUE!</v>
      </c>
      <c r="F615" s="9" t="e">
        <f t="shared" si="121"/>
        <v>#VALUE!</v>
      </c>
      <c r="G615" s="9" t="str">
        <f t="shared" si="122"/>
        <v/>
      </c>
      <c r="H615" s="9" t="str">
        <f t="shared" si="123"/>
        <v/>
      </c>
      <c r="I615" s="9" t="str">
        <f t="shared" si="124"/>
        <v/>
      </c>
      <c r="J615" s="9" t="str">
        <f t="shared" si="125"/>
        <v/>
      </c>
      <c r="K615" s="11" t="e">
        <f t="shared" si="126"/>
        <v>#VALUE!</v>
      </c>
      <c r="L615" s="11" t="e">
        <f t="shared" si="127"/>
        <v>#VALUE!</v>
      </c>
      <c r="M615" s="11" t="e">
        <f t="shared" si="128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29"/>
        <v>#VALUE!</v>
      </c>
      <c r="S615" s="11" t="e">
        <f t="shared" si="130"/>
        <v>#VALUE!</v>
      </c>
      <c r="T615" s="11" t="e">
        <f t="shared" si="131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19"/>
        <v>#VALUE!</v>
      </c>
      <c r="E616" s="9" t="e">
        <f t="shared" si="120"/>
        <v>#VALUE!</v>
      </c>
      <c r="F616" s="9" t="e">
        <f t="shared" si="121"/>
        <v>#VALUE!</v>
      </c>
      <c r="G616" s="9" t="str">
        <f t="shared" si="122"/>
        <v/>
      </c>
      <c r="H616" s="9" t="str">
        <f t="shared" si="123"/>
        <v/>
      </c>
      <c r="I616" s="9" t="str">
        <f t="shared" si="124"/>
        <v/>
      </c>
      <c r="J616" s="9" t="str">
        <f t="shared" si="125"/>
        <v/>
      </c>
      <c r="K616" s="11" t="e">
        <f t="shared" si="126"/>
        <v>#VALUE!</v>
      </c>
      <c r="L616" s="11" t="e">
        <f t="shared" si="127"/>
        <v>#VALUE!</v>
      </c>
      <c r="M616" s="11" t="e">
        <f t="shared" si="128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29"/>
        <v>#VALUE!</v>
      </c>
      <c r="S616" s="11" t="e">
        <f t="shared" si="130"/>
        <v>#VALUE!</v>
      </c>
      <c r="T616" s="11" t="e">
        <f t="shared" si="131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19"/>
        <v>#VALUE!</v>
      </c>
      <c r="E617" s="9" t="e">
        <f t="shared" si="120"/>
        <v>#VALUE!</v>
      </c>
      <c r="F617" s="9" t="e">
        <f t="shared" si="121"/>
        <v>#VALUE!</v>
      </c>
      <c r="G617" s="9" t="str">
        <f t="shared" si="122"/>
        <v/>
      </c>
      <c r="H617" s="9" t="str">
        <f t="shared" si="123"/>
        <v/>
      </c>
      <c r="I617" s="9" t="str">
        <f t="shared" si="124"/>
        <v/>
      </c>
      <c r="J617" s="9" t="str">
        <f t="shared" si="125"/>
        <v/>
      </c>
      <c r="K617" s="11" t="e">
        <f t="shared" si="126"/>
        <v>#VALUE!</v>
      </c>
      <c r="L617" s="11" t="e">
        <f t="shared" si="127"/>
        <v>#VALUE!</v>
      </c>
      <c r="M617" s="11" t="e">
        <f t="shared" si="128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29"/>
        <v>#VALUE!</v>
      </c>
      <c r="S617" s="11" t="e">
        <f t="shared" si="130"/>
        <v>#VALUE!</v>
      </c>
      <c r="T617" s="11" t="e">
        <f t="shared" si="131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19"/>
        <v>#VALUE!</v>
      </c>
      <c r="E618" s="9" t="e">
        <f t="shared" si="120"/>
        <v>#VALUE!</v>
      </c>
      <c r="F618" s="9" t="e">
        <f t="shared" si="121"/>
        <v>#VALUE!</v>
      </c>
      <c r="G618" s="9" t="str">
        <f t="shared" si="122"/>
        <v/>
      </c>
      <c r="H618" s="9" t="str">
        <f t="shared" si="123"/>
        <v/>
      </c>
      <c r="I618" s="9" t="str">
        <f t="shared" si="124"/>
        <v/>
      </c>
      <c r="J618" s="9" t="str">
        <f t="shared" si="125"/>
        <v/>
      </c>
      <c r="K618" s="11" t="e">
        <f t="shared" si="126"/>
        <v>#VALUE!</v>
      </c>
      <c r="L618" s="11" t="e">
        <f t="shared" si="127"/>
        <v>#VALUE!</v>
      </c>
      <c r="M618" s="11" t="e">
        <f t="shared" si="128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29"/>
        <v>#VALUE!</v>
      </c>
      <c r="S618" s="11" t="e">
        <f t="shared" si="130"/>
        <v>#VALUE!</v>
      </c>
      <c r="T618" s="11" t="e">
        <f t="shared" si="131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19"/>
        <v>#VALUE!</v>
      </c>
      <c r="E619" s="9" t="e">
        <f t="shared" si="120"/>
        <v>#VALUE!</v>
      </c>
      <c r="F619" s="9" t="e">
        <f t="shared" si="121"/>
        <v>#VALUE!</v>
      </c>
      <c r="G619" s="9" t="str">
        <f t="shared" si="122"/>
        <v/>
      </c>
      <c r="H619" s="9" t="str">
        <f t="shared" si="123"/>
        <v/>
      </c>
      <c r="I619" s="9" t="str">
        <f t="shared" si="124"/>
        <v/>
      </c>
      <c r="J619" s="9" t="str">
        <f t="shared" si="125"/>
        <v/>
      </c>
      <c r="K619" s="11" t="e">
        <f t="shared" si="126"/>
        <v>#VALUE!</v>
      </c>
      <c r="L619" s="11" t="e">
        <f t="shared" si="127"/>
        <v>#VALUE!</v>
      </c>
      <c r="M619" s="11" t="e">
        <f t="shared" si="128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29"/>
        <v>#VALUE!</v>
      </c>
      <c r="S619" s="11" t="e">
        <f t="shared" si="130"/>
        <v>#VALUE!</v>
      </c>
      <c r="T619" s="11" t="e">
        <f t="shared" si="131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19"/>
        <v>#VALUE!</v>
      </c>
      <c r="E620" s="9" t="e">
        <f t="shared" si="120"/>
        <v>#VALUE!</v>
      </c>
      <c r="F620" s="9" t="e">
        <f t="shared" si="121"/>
        <v>#VALUE!</v>
      </c>
      <c r="G620" s="9" t="str">
        <f t="shared" si="122"/>
        <v/>
      </c>
      <c r="H620" s="9" t="str">
        <f t="shared" si="123"/>
        <v/>
      </c>
      <c r="I620" s="9" t="str">
        <f t="shared" si="124"/>
        <v/>
      </c>
      <c r="J620" s="9" t="str">
        <f t="shared" si="125"/>
        <v/>
      </c>
      <c r="K620" s="11" t="e">
        <f t="shared" si="126"/>
        <v>#VALUE!</v>
      </c>
      <c r="L620" s="11" t="e">
        <f t="shared" si="127"/>
        <v>#VALUE!</v>
      </c>
      <c r="M620" s="11" t="e">
        <f t="shared" si="128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29"/>
        <v>#VALUE!</v>
      </c>
      <c r="S620" s="11" t="e">
        <f t="shared" si="130"/>
        <v>#VALUE!</v>
      </c>
      <c r="T620" s="11" t="e">
        <f t="shared" si="131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19"/>
        <v>#VALUE!</v>
      </c>
      <c r="E621" s="9" t="e">
        <f t="shared" si="120"/>
        <v>#VALUE!</v>
      </c>
      <c r="F621" s="9" t="e">
        <f t="shared" si="121"/>
        <v>#VALUE!</v>
      </c>
      <c r="G621" s="9" t="str">
        <f t="shared" si="122"/>
        <v/>
      </c>
      <c r="H621" s="9" t="str">
        <f t="shared" si="123"/>
        <v/>
      </c>
      <c r="I621" s="9" t="str">
        <f t="shared" si="124"/>
        <v/>
      </c>
      <c r="J621" s="9" t="str">
        <f t="shared" si="125"/>
        <v/>
      </c>
      <c r="K621" s="11" t="e">
        <f t="shared" si="126"/>
        <v>#VALUE!</v>
      </c>
      <c r="L621" s="11" t="e">
        <f t="shared" si="127"/>
        <v>#VALUE!</v>
      </c>
      <c r="M621" s="11" t="e">
        <f t="shared" si="128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29"/>
        <v>#VALUE!</v>
      </c>
      <c r="S621" s="11" t="e">
        <f t="shared" si="130"/>
        <v>#VALUE!</v>
      </c>
      <c r="T621" s="11" t="e">
        <f t="shared" si="131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19"/>
        <v>#VALUE!</v>
      </c>
      <c r="E622" s="9" t="e">
        <f t="shared" si="120"/>
        <v>#VALUE!</v>
      </c>
      <c r="F622" s="9" t="e">
        <f t="shared" si="121"/>
        <v>#VALUE!</v>
      </c>
      <c r="G622" s="9" t="str">
        <f t="shared" si="122"/>
        <v/>
      </c>
      <c r="H622" s="9" t="str">
        <f t="shared" si="123"/>
        <v/>
      </c>
      <c r="I622" s="9" t="str">
        <f t="shared" si="124"/>
        <v/>
      </c>
      <c r="J622" s="9" t="str">
        <f t="shared" si="125"/>
        <v/>
      </c>
      <c r="K622" s="11" t="e">
        <f t="shared" si="126"/>
        <v>#VALUE!</v>
      </c>
      <c r="L622" s="11" t="e">
        <f t="shared" si="127"/>
        <v>#VALUE!</v>
      </c>
      <c r="M622" s="11" t="e">
        <f t="shared" si="128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29"/>
        <v>#VALUE!</v>
      </c>
      <c r="S622" s="11" t="e">
        <f t="shared" si="130"/>
        <v>#VALUE!</v>
      </c>
      <c r="T622" s="11" t="e">
        <f t="shared" si="131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19"/>
        <v>#VALUE!</v>
      </c>
      <c r="E623" s="9" t="e">
        <f t="shared" si="120"/>
        <v>#VALUE!</v>
      </c>
      <c r="F623" s="9" t="e">
        <f t="shared" si="121"/>
        <v>#VALUE!</v>
      </c>
      <c r="G623" s="9" t="str">
        <f t="shared" si="122"/>
        <v/>
      </c>
      <c r="H623" s="9" t="str">
        <f t="shared" si="123"/>
        <v/>
      </c>
      <c r="I623" s="9" t="str">
        <f t="shared" si="124"/>
        <v/>
      </c>
      <c r="J623" s="9" t="str">
        <f t="shared" si="125"/>
        <v/>
      </c>
      <c r="K623" s="11" t="e">
        <f t="shared" si="126"/>
        <v>#VALUE!</v>
      </c>
      <c r="L623" s="11" t="e">
        <f t="shared" si="127"/>
        <v>#VALUE!</v>
      </c>
      <c r="M623" s="11" t="e">
        <f t="shared" si="128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29"/>
        <v>#VALUE!</v>
      </c>
      <c r="S623" s="11" t="e">
        <f t="shared" si="130"/>
        <v>#VALUE!</v>
      </c>
      <c r="T623" s="11" t="e">
        <f t="shared" si="131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19"/>
        <v>#VALUE!</v>
      </c>
      <c r="E624" s="9" t="e">
        <f t="shared" si="120"/>
        <v>#VALUE!</v>
      </c>
      <c r="F624" s="9" t="e">
        <f t="shared" si="121"/>
        <v>#VALUE!</v>
      </c>
      <c r="G624" s="9" t="str">
        <f t="shared" si="122"/>
        <v/>
      </c>
      <c r="H624" s="9" t="str">
        <f t="shared" si="123"/>
        <v/>
      </c>
      <c r="I624" s="9" t="str">
        <f t="shared" si="124"/>
        <v/>
      </c>
      <c r="J624" s="9" t="str">
        <f t="shared" si="125"/>
        <v/>
      </c>
      <c r="K624" s="11" t="e">
        <f t="shared" si="126"/>
        <v>#VALUE!</v>
      </c>
      <c r="L624" s="11" t="e">
        <f t="shared" si="127"/>
        <v>#VALUE!</v>
      </c>
      <c r="M624" s="11" t="e">
        <f t="shared" si="128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29"/>
        <v>#VALUE!</v>
      </c>
      <c r="S624" s="11" t="e">
        <f t="shared" si="130"/>
        <v>#VALUE!</v>
      </c>
      <c r="T624" s="11" t="e">
        <f t="shared" si="131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19"/>
        <v>#VALUE!</v>
      </c>
      <c r="E625" s="9" t="e">
        <f t="shared" si="120"/>
        <v>#VALUE!</v>
      </c>
      <c r="F625" s="9" t="e">
        <f t="shared" si="121"/>
        <v>#VALUE!</v>
      </c>
      <c r="G625" s="9" t="str">
        <f t="shared" si="122"/>
        <v/>
      </c>
      <c r="H625" s="9" t="str">
        <f t="shared" si="123"/>
        <v/>
      </c>
      <c r="I625" s="9" t="str">
        <f t="shared" si="124"/>
        <v/>
      </c>
      <c r="J625" s="9" t="str">
        <f t="shared" si="125"/>
        <v/>
      </c>
      <c r="K625" s="11" t="e">
        <f t="shared" si="126"/>
        <v>#VALUE!</v>
      </c>
      <c r="L625" s="11" t="e">
        <f t="shared" si="127"/>
        <v>#VALUE!</v>
      </c>
      <c r="M625" s="11" t="e">
        <f t="shared" si="128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29"/>
        <v>#VALUE!</v>
      </c>
      <c r="S625" s="11" t="e">
        <f t="shared" si="130"/>
        <v>#VALUE!</v>
      </c>
      <c r="T625" s="11" t="e">
        <f t="shared" si="131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19"/>
        <v>#VALUE!</v>
      </c>
      <c r="E626" s="9" t="e">
        <f t="shared" si="120"/>
        <v>#VALUE!</v>
      </c>
      <c r="F626" s="9" t="e">
        <f t="shared" si="121"/>
        <v>#VALUE!</v>
      </c>
      <c r="G626" s="9" t="str">
        <f t="shared" si="122"/>
        <v/>
      </c>
      <c r="H626" s="9" t="str">
        <f t="shared" si="123"/>
        <v/>
      </c>
      <c r="I626" s="9" t="str">
        <f t="shared" si="124"/>
        <v/>
      </c>
      <c r="J626" s="9" t="str">
        <f t="shared" si="125"/>
        <v/>
      </c>
      <c r="K626" s="11" t="e">
        <f t="shared" si="126"/>
        <v>#VALUE!</v>
      </c>
      <c r="L626" s="11" t="e">
        <f t="shared" si="127"/>
        <v>#VALUE!</v>
      </c>
      <c r="M626" s="11" t="e">
        <f t="shared" si="128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29"/>
        <v>#VALUE!</v>
      </c>
      <c r="S626" s="11" t="e">
        <f t="shared" si="130"/>
        <v>#VALUE!</v>
      </c>
      <c r="T626" s="11" t="e">
        <f t="shared" si="131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19"/>
        <v>#VALUE!</v>
      </c>
      <c r="E627" s="9" t="e">
        <f t="shared" si="120"/>
        <v>#VALUE!</v>
      </c>
      <c r="F627" s="9" t="e">
        <f t="shared" si="121"/>
        <v>#VALUE!</v>
      </c>
      <c r="G627" s="9" t="str">
        <f t="shared" si="122"/>
        <v/>
      </c>
      <c r="H627" s="9" t="str">
        <f t="shared" si="123"/>
        <v/>
      </c>
      <c r="I627" s="9" t="str">
        <f t="shared" si="124"/>
        <v/>
      </c>
      <c r="J627" s="9" t="str">
        <f t="shared" si="125"/>
        <v/>
      </c>
      <c r="K627" s="11" t="e">
        <f t="shared" si="126"/>
        <v>#VALUE!</v>
      </c>
      <c r="L627" s="11" t="e">
        <f t="shared" si="127"/>
        <v>#VALUE!</v>
      </c>
      <c r="M627" s="11" t="e">
        <f t="shared" si="128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29"/>
        <v>#VALUE!</v>
      </c>
      <c r="S627" s="11" t="e">
        <f t="shared" si="130"/>
        <v>#VALUE!</v>
      </c>
      <c r="T627" s="11" t="e">
        <f t="shared" si="131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19"/>
        <v>#VALUE!</v>
      </c>
      <c r="E628" s="9" t="e">
        <f t="shared" si="120"/>
        <v>#VALUE!</v>
      </c>
      <c r="F628" s="9" t="e">
        <f t="shared" si="121"/>
        <v>#VALUE!</v>
      </c>
      <c r="G628" s="9" t="str">
        <f t="shared" si="122"/>
        <v/>
      </c>
      <c r="H628" s="9" t="str">
        <f t="shared" si="123"/>
        <v/>
      </c>
      <c r="I628" s="9" t="str">
        <f t="shared" si="124"/>
        <v/>
      </c>
      <c r="J628" s="9" t="str">
        <f t="shared" si="125"/>
        <v/>
      </c>
      <c r="K628" s="11" t="e">
        <f t="shared" si="126"/>
        <v>#VALUE!</v>
      </c>
      <c r="L628" s="11" t="e">
        <f t="shared" si="127"/>
        <v>#VALUE!</v>
      </c>
      <c r="M628" s="11" t="e">
        <f t="shared" si="128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29"/>
        <v>#VALUE!</v>
      </c>
      <c r="S628" s="11" t="e">
        <f t="shared" si="130"/>
        <v>#VALUE!</v>
      </c>
      <c r="T628" s="11" t="e">
        <f t="shared" si="131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19"/>
        <v>#VALUE!</v>
      </c>
      <c r="E629" s="9" t="e">
        <f t="shared" si="120"/>
        <v>#VALUE!</v>
      </c>
      <c r="F629" s="9" t="e">
        <f t="shared" si="121"/>
        <v>#VALUE!</v>
      </c>
      <c r="G629" s="9" t="str">
        <f t="shared" si="122"/>
        <v/>
      </c>
      <c r="H629" s="9" t="str">
        <f t="shared" si="123"/>
        <v/>
      </c>
      <c r="I629" s="9" t="str">
        <f t="shared" si="124"/>
        <v/>
      </c>
      <c r="J629" s="9" t="str">
        <f t="shared" si="125"/>
        <v/>
      </c>
      <c r="K629" s="11" t="e">
        <f t="shared" si="126"/>
        <v>#VALUE!</v>
      </c>
      <c r="L629" s="11" t="e">
        <f t="shared" si="127"/>
        <v>#VALUE!</v>
      </c>
      <c r="M629" s="11" t="e">
        <f t="shared" si="128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29"/>
        <v>#VALUE!</v>
      </c>
      <c r="S629" s="11" t="e">
        <f t="shared" si="130"/>
        <v>#VALUE!</v>
      </c>
      <c r="T629" s="11" t="e">
        <f t="shared" si="131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19"/>
        <v>#VALUE!</v>
      </c>
      <c r="E630" s="9" t="e">
        <f t="shared" si="120"/>
        <v>#VALUE!</v>
      </c>
      <c r="F630" s="9" t="e">
        <f t="shared" si="121"/>
        <v>#VALUE!</v>
      </c>
      <c r="G630" s="9" t="str">
        <f t="shared" si="122"/>
        <v/>
      </c>
      <c r="H630" s="9" t="str">
        <f t="shared" si="123"/>
        <v/>
      </c>
      <c r="I630" s="9" t="str">
        <f t="shared" si="124"/>
        <v/>
      </c>
      <c r="J630" s="9" t="str">
        <f t="shared" si="125"/>
        <v/>
      </c>
      <c r="K630" s="11" t="e">
        <f t="shared" si="126"/>
        <v>#VALUE!</v>
      </c>
      <c r="L630" s="11" t="e">
        <f t="shared" si="127"/>
        <v>#VALUE!</v>
      </c>
      <c r="M630" s="11" t="e">
        <f t="shared" si="128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29"/>
        <v>#VALUE!</v>
      </c>
      <c r="S630" s="11" t="e">
        <f t="shared" si="130"/>
        <v>#VALUE!</v>
      </c>
      <c r="T630" s="11" t="e">
        <f t="shared" si="131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19"/>
        <v>#VALUE!</v>
      </c>
      <c r="E631" s="9" t="e">
        <f t="shared" si="120"/>
        <v>#VALUE!</v>
      </c>
      <c r="F631" s="9" t="e">
        <f t="shared" si="121"/>
        <v>#VALUE!</v>
      </c>
      <c r="G631" s="9" t="str">
        <f t="shared" si="122"/>
        <v/>
      </c>
      <c r="H631" s="9" t="str">
        <f t="shared" si="123"/>
        <v/>
      </c>
      <c r="I631" s="9" t="str">
        <f t="shared" si="124"/>
        <v/>
      </c>
      <c r="J631" s="9" t="str">
        <f t="shared" si="125"/>
        <v/>
      </c>
      <c r="K631" s="11" t="e">
        <f t="shared" si="126"/>
        <v>#VALUE!</v>
      </c>
      <c r="L631" s="11" t="e">
        <f t="shared" si="127"/>
        <v>#VALUE!</v>
      </c>
      <c r="M631" s="11" t="e">
        <f t="shared" si="128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29"/>
        <v>#VALUE!</v>
      </c>
      <c r="S631" s="11" t="e">
        <f t="shared" si="130"/>
        <v>#VALUE!</v>
      </c>
      <c r="T631" s="11" t="e">
        <f t="shared" si="131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19"/>
        <v>#VALUE!</v>
      </c>
      <c r="E632" s="9" t="e">
        <f t="shared" si="120"/>
        <v>#VALUE!</v>
      </c>
      <c r="F632" s="9" t="e">
        <f t="shared" si="121"/>
        <v>#VALUE!</v>
      </c>
      <c r="G632" s="9" t="str">
        <f t="shared" si="122"/>
        <v/>
      </c>
      <c r="H632" s="9" t="str">
        <f t="shared" si="123"/>
        <v/>
      </c>
      <c r="I632" s="9" t="str">
        <f t="shared" si="124"/>
        <v/>
      </c>
      <c r="J632" s="9" t="str">
        <f t="shared" si="125"/>
        <v/>
      </c>
      <c r="K632" s="11" t="e">
        <f t="shared" si="126"/>
        <v>#VALUE!</v>
      </c>
      <c r="L632" s="11" t="e">
        <f t="shared" si="127"/>
        <v>#VALUE!</v>
      </c>
      <c r="M632" s="11" t="e">
        <f t="shared" si="128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29"/>
        <v>#VALUE!</v>
      </c>
      <c r="S632" s="11" t="e">
        <f t="shared" si="130"/>
        <v>#VALUE!</v>
      </c>
      <c r="T632" s="11" t="e">
        <f t="shared" si="131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19"/>
        <v>#VALUE!</v>
      </c>
      <c r="E633" s="9" t="e">
        <f t="shared" si="120"/>
        <v>#VALUE!</v>
      </c>
      <c r="F633" s="9" t="e">
        <f t="shared" si="121"/>
        <v>#VALUE!</v>
      </c>
      <c r="G633" s="9" t="str">
        <f t="shared" si="122"/>
        <v/>
      </c>
      <c r="H633" s="9" t="str">
        <f t="shared" si="123"/>
        <v/>
      </c>
      <c r="I633" s="9" t="str">
        <f t="shared" si="124"/>
        <v/>
      </c>
      <c r="J633" s="9" t="str">
        <f t="shared" si="125"/>
        <v/>
      </c>
      <c r="K633" s="11" t="e">
        <f t="shared" si="126"/>
        <v>#VALUE!</v>
      </c>
      <c r="L633" s="11" t="e">
        <f t="shared" si="127"/>
        <v>#VALUE!</v>
      </c>
      <c r="M633" s="11" t="e">
        <f t="shared" si="128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29"/>
        <v>#VALUE!</v>
      </c>
      <c r="S633" s="11" t="e">
        <f t="shared" si="130"/>
        <v>#VALUE!</v>
      </c>
      <c r="T633" s="11" t="e">
        <f t="shared" si="131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19"/>
        <v>#VALUE!</v>
      </c>
      <c r="E634" s="9" t="e">
        <f t="shared" si="120"/>
        <v>#VALUE!</v>
      </c>
      <c r="F634" s="9" t="e">
        <f t="shared" si="121"/>
        <v>#VALUE!</v>
      </c>
      <c r="G634" s="9" t="str">
        <f t="shared" si="122"/>
        <v/>
      </c>
      <c r="H634" s="9" t="str">
        <f t="shared" si="123"/>
        <v/>
      </c>
      <c r="I634" s="9" t="str">
        <f t="shared" si="124"/>
        <v/>
      </c>
      <c r="J634" s="9" t="str">
        <f t="shared" si="125"/>
        <v/>
      </c>
      <c r="K634" s="11" t="e">
        <f t="shared" si="126"/>
        <v>#VALUE!</v>
      </c>
      <c r="L634" s="11" t="e">
        <f t="shared" si="127"/>
        <v>#VALUE!</v>
      </c>
      <c r="M634" s="11" t="e">
        <f t="shared" si="128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29"/>
        <v>#VALUE!</v>
      </c>
      <c r="S634" s="11" t="e">
        <f t="shared" si="130"/>
        <v>#VALUE!</v>
      </c>
      <c r="T634" s="11" t="e">
        <f t="shared" si="131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19"/>
        <v>#VALUE!</v>
      </c>
      <c r="E635" s="9" t="e">
        <f t="shared" si="120"/>
        <v>#VALUE!</v>
      </c>
      <c r="F635" s="9" t="e">
        <f t="shared" si="121"/>
        <v>#VALUE!</v>
      </c>
      <c r="G635" s="9" t="str">
        <f t="shared" si="122"/>
        <v/>
      </c>
      <c r="H635" s="9" t="str">
        <f t="shared" si="123"/>
        <v/>
      </c>
      <c r="I635" s="9" t="str">
        <f t="shared" si="124"/>
        <v/>
      </c>
      <c r="J635" s="9" t="str">
        <f t="shared" si="125"/>
        <v/>
      </c>
      <c r="K635" s="11" t="e">
        <f t="shared" si="126"/>
        <v>#VALUE!</v>
      </c>
      <c r="L635" s="11" t="e">
        <f t="shared" si="127"/>
        <v>#VALUE!</v>
      </c>
      <c r="M635" s="11" t="e">
        <f t="shared" si="128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29"/>
        <v>#VALUE!</v>
      </c>
      <c r="S635" s="11" t="e">
        <f t="shared" si="130"/>
        <v>#VALUE!</v>
      </c>
      <c r="T635" s="11" t="e">
        <f t="shared" si="131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19"/>
        <v>#VALUE!</v>
      </c>
      <c r="E636" s="9" t="e">
        <f t="shared" si="120"/>
        <v>#VALUE!</v>
      </c>
      <c r="F636" s="9" t="e">
        <f t="shared" si="121"/>
        <v>#VALUE!</v>
      </c>
      <c r="G636" s="9" t="str">
        <f t="shared" si="122"/>
        <v/>
      </c>
      <c r="H636" s="9" t="str">
        <f t="shared" si="123"/>
        <v/>
      </c>
      <c r="I636" s="9" t="str">
        <f t="shared" si="124"/>
        <v/>
      </c>
      <c r="J636" s="9" t="str">
        <f t="shared" si="125"/>
        <v/>
      </c>
      <c r="K636" s="11" t="e">
        <f t="shared" si="126"/>
        <v>#VALUE!</v>
      </c>
      <c r="L636" s="11" t="e">
        <f t="shared" si="127"/>
        <v>#VALUE!</v>
      </c>
      <c r="M636" s="11" t="e">
        <f t="shared" si="128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29"/>
        <v>#VALUE!</v>
      </c>
      <c r="S636" s="11" t="e">
        <f t="shared" si="130"/>
        <v>#VALUE!</v>
      </c>
      <c r="T636" s="11" t="e">
        <f t="shared" si="131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19"/>
        <v>#VALUE!</v>
      </c>
      <c r="E637" s="9" t="e">
        <f t="shared" si="120"/>
        <v>#VALUE!</v>
      </c>
      <c r="F637" s="9" t="e">
        <f t="shared" si="121"/>
        <v>#VALUE!</v>
      </c>
      <c r="G637" s="9" t="str">
        <f t="shared" si="122"/>
        <v/>
      </c>
      <c r="H637" s="9" t="str">
        <f t="shared" si="123"/>
        <v/>
      </c>
      <c r="I637" s="9" t="str">
        <f t="shared" si="124"/>
        <v/>
      </c>
      <c r="J637" s="9" t="str">
        <f t="shared" si="125"/>
        <v/>
      </c>
      <c r="K637" s="11" t="e">
        <f t="shared" si="126"/>
        <v>#VALUE!</v>
      </c>
      <c r="L637" s="11" t="e">
        <f t="shared" si="127"/>
        <v>#VALUE!</v>
      </c>
      <c r="M637" s="11" t="e">
        <f t="shared" si="128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29"/>
        <v>#VALUE!</v>
      </c>
      <c r="S637" s="11" t="e">
        <f t="shared" si="130"/>
        <v>#VALUE!</v>
      </c>
      <c r="T637" s="11" t="e">
        <f t="shared" si="131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19"/>
        <v>#VALUE!</v>
      </c>
      <c r="E638" s="9" t="e">
        <f t="shared" si="120"/>
        <v>#VALUE!</v>
      </c>
      <c r="F638" s="9" t="e">
        <f t="shared" si="121"/>
        <v>#VALUE!</v>
      </c>
      <c r="G638" s="9" t="str">
        <f t="shared" si="122"/>
        <v/>
      </c>
      <c r="H638" s="9" t="str">
        <f t="shared" si="123"/>
        <v/>
      </c>
      <c r="I638" s="9" t="str">
        <f t="shared" si="124"/>
        <v/>
      </c>
      <c r="J638" s="9" t="str">
        <f t="shared" si="125"/>
        <v/>
      </c>
      <c r="K638" s="11" t="e">
        <f t="shared" si="126"/>
        <v>#VALUE!</v>
      </c>
      <c r="L638" s="11" t="e">
        <f t="shared" si="127"/>
        <v>#VALUE!</v>
      </c>
      <c r="M638" s="11" t="e">
        <f t="shared" si="128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29"/>
        <v>#VALUE!</v>
      </c>
      <c r="S638" s="11" t="e">
        <f t="shared" si="130"/>
        <v>#VALUE!</v>
      </c>
      <c r="T638" s="11" t="e">
        <f t="shared" si="131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19"/>
        <v>#VALUE!</v>
      </c>
      <c r="E639" s="9" t="e">
        <f t="shared" si="120"/>
        <v>#VALUE!</v>
      </c>
      <c r="F639" s="9" t="e">
        <f t="shared" si="121"/>
        <v>#VALUE!</v>
      </c>
      <c r="G639" s="9" t="str">
        <f t="shared" si="122"/>
        <v/>
      </c>
      <c r="H639" s="9" t="str">
        <f t="shared" si="123"/>
        <v/>
      </c>
      <c r="I639" s="9" t="str">
        <f t="shared" si="124"/>
        <v/>
      </c>
      <c r="J639" s="9" t="str">
        <f t="shared" si="125"/>
        <v/>
      </c>
      <c r="K639" s="11" t="e">
        <f t="shared" si="126"/>
        <v>#VALUE!</v>
      </c>
      <c r="L639" s="11" t="e">
        <f t="shared" si="127"/>
        <v>#VALUE!</v>
      </c>
      <c r="M639" s="11" t="e">
        <f t="shared" si="128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29"/>
        <v>#VALUE!</v>
      </c>
      <c r="S639" s="11" t="e">
        <f t="shared" si="130"/>
        <v>#VALUE!</v>
      </c>
      <c r="T639" s="11" t="e">
        <f t="shared" si="131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19"/>
        <v>#VALUE!</v>
      </c>
      <c r="E640" s="9" t="e">
        <f t="shared" si="120"/>
        <v>#VALUE!</v>
      </c>
      <c r="F640" s="9" t="e">
        <f t="shared" si="121"/>
        <v>#VALUE!</v>
      </c>
      <c r="G640" s="9" t="str">
        <f t="shared" si="122"/>
        <v/>
      </c>
      <c r="H640" s="9" t="str">
        <f t="shared" si="123"/>
        <v/>
      </c>
      <c r="I640" s="9" t="str">
        <f t="shared" si="124"/>
        <v/>
      </c>
      <c r="J640" s="9" t="str">
        <f t="shared" si="125"/>
        <v/>
      </c>
      <c r="K640" s="11" t="e">
        <f t="shared" si="126"/>
        <v>#VALUE!</v>
      </c>
      <c r="L640" s="11" t="e">
        <f t="shared" si="127"/>
        <v>#VALUE!</v>
      </c>
      <c r="M640" s="11" t="e">
        <f t="shared" si="128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29"/>
        <v>#VALUE!</v>
      </c>
      <c r="S640" s="11" t="e">
        <f t="shared" si="130"/>
        <v>#VALUE!</v>
      </c>
      <c r="T640" s="11" t="e">
        <f t="shared" si="131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19"/>
        <v>#VALUE!</v>
      </c>
      <c r="E641" s="9" t="e">
        <f t="shared" si="120"/>
        <v>#VALUE!</v>
      </c>
      <c r="F641" s="9" t="e">
        <f t="shared" si="121"/>
        <v>#VALUE!</v>
      </c>
      <c r="G641" s="9" t="str">
        <f t="shared" si="122"/>
        <v/>
      </c>
      <c r="H641" s="9" t="str">
        <f t="shared" si="123"/>
        <v/>
      </c>
      <c r="I641" s="9" t="str">
        <f t="shared" si="124"/>
        <v/>
      </c>
      <c r="J641" s="9" t="str">
        <f t="shared" si="125"/>
        <v/>
      </c>
      <c r="K641" s="11" t="e">
        <f t="shared" si="126"/>
        <v>#VALUE!</v>
      </c>
      <c r="L641" s="11" t="e">
        <f t="shared" si="127"/>
        <v>#VALUE!</v>
      </c>
      <c r="M641" s="11" t="e">
        <f t="shared" si="128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29"/>
        <v>#VALUE!</v>
      </c>
      <c r="S641" s="11" t="e">
        <f t="shared" si="130"/>
        <v>#VALUE!</v>
      </c>
      <c r="T641" s="11" t="e">
        <f t="shared" si="131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19"/>
        <v>#VALUE!</v>
      </c>
      <c r="E642" s="9" t="e">
        <f t="shared" si="120"/>
        <v>#VALUE!</v>
      </c>
      <c r="F642" s="9" t="e">
        <f t="shared" si="121"/>
        <v>#VALUE!</v>
      </c>
      <c r="G642" s="9" t="str">
        <f t="shared" si="122"/>
        <v/>
      </c>
      <c r="H642" s="9" t="str">
        <f t="shared" si="123"/>
        <v/>
      </c>
      <c r="I642" s="9" t="str">
        <f t="shared" si="124"/>
        <v/>
      </c>
      <c r="J642" s="9" t="str">
        <f t="shared" si="125"/>
        <v/>
      </c>
      <c r="K642" s="11" t="e">
        <f t="shared" si="126"/>
        <v>#VALUE!</v>
      </c>
      <c r="L642" s="11" t="e">
        <f t="shared" si="127"/>
        <v>#VALUE!</v>
      </c>
      <c r="M642" s="11" t="e">
        <f t="shared" si="128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29"/>
        <v>#VALUE!</v>
      </c>
      <c r="S642" s="11" t="e">
        <f t="shared" si="130"/>
        <v>#VALUE!</v>
      </c>
      <c r="T642" s="11" t="e">
        <f t="shared" si="131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19"/>
        <v>#VALUE!</v>
      </c>
      <c r="E643" s="9" t="e">
        <f t="shared" si="120"/>
        <v>#VALUE!</v>
      </c>
      <c r="F643" s="9" t="e">
        <f t="shared" si="121"/>
        <v>#VALUE!</v>
      </c>
      <c r="G643" s="9" t="str">
        <f t="shared" si="122"/>
        <v/>
      </c>
      <c r="H643" s="9" t="str">
        <f t="shared" si="123"/>
        <v/>
      </c>
      <c r="I643" s="9" t="str">
        <f t="shared" si="124"/>
        <v/>
      </c>
      <c r="J643" s="9" t="str">
        <f t="shared" si="125"/>
        <v/>
      </c>
      <c r="K643" s="11" t="e">
        <f t="shared" si="126"/>
        <v>#VALUE!</v>
      </c>
      <c r="L643" s="11" t="e">
        <f t="shared" si="127"/>
        <v>#VALUE!</v>
      </c>
      <c r="M643" s="11" t="e">
        <f t="shared" si="128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29"/>
        <v>#VALUE!</v>
      </c>
      <c r="S643" s="11" t="e">
        <f t="shared" si="130"/>
        <v>#VALUE!</v>
      </c>
      <c r="T643" s="11" t="e">
        <f t="shared" si="131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32">(K644/(AR644+K644-(AR644*K644)))</f>
        <v>#VALUE!</v>
      </c>
      <c r="E644" s="9" t="e">
        <f t="shared" ref="E644:E707" si="133">(L644/(AR644+L644-(AR644*L644)))</f>
        <v>#VALUE!</v>
      </c>
      <c r="F644" s="9" t="e">
        <f t="shared" ref="F644:F707" si="134">(M644/(AR644+M644-(AR644*M644)))</f>
        <v>#VALUE!</v>
      </c>
      <c r="G644" s="9" t="str">
        <f t="shared" ref="G644:G707" si="135">AR644</f>
        <v/>
      </c>
      <c r="H644" s="9" t="str">
        <f t="shared" ref="H644:H707" si="136">IF(A644="","",1/D644)</f>
        <v/>
      </c>
      <c r="I644" s="9" t="str">
        <f t="shared" ref="I644:I707" si="137">IF(B644="","",1/E644)</f>
        <v/>
      </c>
      <c r="J644" s="9" t="str">
        <f t="shared" ref="J644:J707" si="138">IF(C644="","",1/F644)</f>
        <v/>
      </c>
      <c r="K644" s="11" t="e">
        <f t="shared" ref="K644:K707" si="139">1/A644</f>
        <v>#VALUE!</v>
      </c>
      <c r="L644" s="11" t="e">
        <f t="shared" ref="L644:L707" si="140">1/B644</f>
        <v>#VALUE!</v>
      </c>
      <c r="M644" s="11" t="e">
        <f t="shared" ref="M644:M707" si="141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42">O644/N644</f>
        <v>#VALUE!</v>
      </c>
      <c r="S644" s="11" t="e">
        <f t="shared" ref="S644:S707" si="143">P644/N644</f>
        <v>#VALUE!</v>
      </c>
      <c r="T644" s="11" t="e">
        <f t="shared" ref="T644:T707" si="144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32"/>
        <v>#VALUE!</v>
      </c>
      <c r="E645" s="9" t="e">
        <f t="shared" si="133"/>
        <v>#VALUE!</v>
      </c>
      <c r="F645" s="9" t="e">
        <f t="shared" si="134"/>
        <v>#VALUE!</v>
      </c>
      <c r="G645" s="9" t="str">
        <f t="shared" si="135"/>
        <v/>
      </c>
      <c r="H645" s="9" t="str">
        <f t="shared" si="136"/>
        <v/>
      </c>
      <c r="I645" s="9" t="str">
        <f t="shared" si="137"/>
        <v/>
      </c>
      <c r="J645" s="9" t="str">
        <f t="shared" si="138"/>
        <v/>
      </c>
      <c r="K645" s="11" t="e">
        <f t="shared" si="139"/>
        <v>#VALUE!</v>
      </c>
      <c r="L645" s="11" t="e">
        <f t="shared" si="140"/>
        <v>#VALUE!</v>
      </c>
      <c r="M645" s="11" t="e">
        <f t="shared" si="141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42"/>
        <v>#VALUE!</v>
      </c>
      <c r="S645" s="11" t="e">
        <f t="shared" si="143"/>
        <v>#VALUE!</v>
      </c>
      <c r="T645" s="11" t="e">
        <f t="shared" si="144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32"/>
        <v>#VALUE!</v>
      </c>
      <c r="E646" s="9" t="e">
        <f t="shared" si="133"/>
        <v>#VALUE!</v>
      </c>
      <c r="F646" s="9" t="e">
        <f t="shared" si="134"/>
        <v>#VALUE!</v>
      </c>
      <c r="G646" s="9" t="str">
        <f t="shared" si="135"/>
        <v/>
      </c>
      <c r="H646" s="9" t="str">
        <f t="shared" si="136"/>
        <v/>
      </c>
      <c r="I646" s="9" t="str">
        <f t="shared" si="137"/>
        <v/>
      </c>
      <c r="J646" s="9" t="str">
        <f t="shared" si="138"/>
        <v/>
      </c>
      <c r="K646" s="11" t="e">
        <f t="shared" si="139"/>
        <v>#VALUE!</v>
      </c>
      <c r="L646" s="11" t="e">
        <f t="shared" si="140"/>
        <v>#VALUE!</v>
      </c>
      <c r="M646" s="11" t="e">
        <f t="shared" si="141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42"/>
        <v>#VALUE!</v>
      </c>
      <c r="S646" s="11" t="e">
        <f t="shared" si="143"/>
        <v>#VALUE!</v>
      </c>
      <c r="T646" s="11" t="e">
        <f t="shared" si="144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32"/>
        <v>#VALUE!</v>
      </c>
      <c r="E647" s="9" t="e">
        <f t="shared" si="133"/>
        <v>#VALUE!</v>
      </c>
      <c r="F647" s="9" t="e">
        <f t="shared" si="134"/>
        <v>#VALUE!</v>
      </c>
      <c r="G647" s="9" t="str">
        <f t="shared" si="135"/>
        <v/>
      </c>
      <c r="H647" s="9" t="str">
        <f t="shared" si="136"/>
        <v/>
      </c>
      <c r="I647" s="9" t="str">
        <f t="shared" si="137"/>
        <v/>
      </c>
      <c r="J647" s="9" t="str">
        <f t="shared" si="138"/>
        <v/>
      </c>
      <c r="K647" s="11" t="e">
        <f t="shared" si="139"/>
        <v>#VALUE!</v>
      </c>
      <c r="L647" s="11" t="e">
        <f t="shared" si="140"/>
        <v>#VALUE!</v>
      </c>
      <c r="M647" s="11" t="e">
        <f t="shared" si="141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42"/>
        <v>#VALUE!</v>
      </c>
      <c r="S647" s="11" t="e">
        <f t="shared" si="143"/>
        <v>#VALUE!</v>
      </c>
      <c r="T647" s="11" t="e">
        <f t="shared" si="144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32"/>
        <v>#VALUE!</v>
      </c>
      <c r="E648" s="9" t="e">
        <f t="shared" si="133"/>
        <v>#VALUE!</v>
      </c>
      <c r="F648" s="9" t="e">
        <f t="shared" si="134"/>
        <v>#VALUE!</v>
      </c>
      <c r="G648" s="9" t="str">
        <f t="shared" si="135"/>
        <v/>
      </c>
      <c r="H648" s="9" t="str">
        <f t="shared" si="136"/>
        <v/>
      </c>
      <c r="I648" s="9" t="str">
        <f t="shared" si="137"/>
        <v/>
      </c>
      <c r="J648" s="9" t="str">
        <f t="shared" si="138"/>
        <v/>
      </c>
      <c r="K648" s="11" t="e">
        <f t="shared" si="139"/>
        <v>#VALUE!</v>
      </c>
      <c r="L648" s="11" t="e">
        <f t="shared" si="140"/>
        <v>#VALUE!</v>
      </c>
      <c r="M648" s="11" t="e">
        <f t="shared" si="141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42"/>
        <v>#VALUE!</v>
      </c>
      <c r="S648" s="11" t="e">
        <f t="shared" si="143"/>
        <v>#VALUE!</v>
      </c>
      <c r="T648" s="11" t="e">
        <f t="shared" si="144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32"/>
        <v>#VALUE!</v>
      </c>
      <c r="E649" s="9" t="e">
        <f t="shared" si="133"/>
        <v>#VALUE!</v>
      </c>
      <c r="F649" s="9" t="e">
        <f t="shared" si="134"/>
        <v>#VALUE!</v>
      </c>
      <c r="G649" s="9" t="str">
        <f t="shared" si="135"/>
        <v/>
      </c>
      <c r="H649" s="9" t="str">
        <f t="shared" si="136"/>
        <v/>
      </c>
      <c r="I649" s="9" t="str">
        <f t="shared" si="137"/>
        <v/>
      </c>
      <c r="J649" s="9" t="str">
        <f t="shared" si="138"/>
        <v/>
      </c>
      <c r="K649" s="11" t="e">
        <f t="shared" si="139"/>
        <v>#VALUE!</v>
      </c>
      <c r="L649" s="11" t="e">
        <f t="shared" si="140"/>
        <v>#VALUE!</v>
      </c>
      <c r="M649" s="11" t="e">
        <f t="shared" si="141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42"/>
        <v>#VALUE!</v>
      </c>
      <c r="S649" s="11" t="e">
        <f t="shared" si="143"/>
        <v>#VALUE!</v>
      </c>
      <c r="T649" s="11" t="e">
        <f t="shared" si="144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32"/>
        <v>#VALUE!</v>
      </c>
      <c r="E650" s="9" t="e">
        <f t="shared" si="133"/>
        <v>#VALUE!</v>
      </c>
      <c r="F650" s="9" t="e">
        <f t="shared" si="134"/>
        <v>#VALUE!</v>
      </c>
      <c r="G650" s="9" t="str">
        <f t="shared" si="135"/>
        <v/>
      </c>
      <c r="H650" s="9" t="str">
        <f t="shared" si="136"/>
        <v/>
      </c>
      <c r="I650" s="9" t="str">
        <f t="shared" si="137"/>
        <v/>
      </c>
      <c r="J650" s="9" t="str">
        <f t="shared" si="138"/>
        <v/>
      </c>
      <c r="K650" s="11" t="e">
        <f t="shared" si="139"/>
        <v>#VALUE!</v>
      </c>
      <c r="L650" s="11" t="e">
        <f t="shared" si="140"/>
        <v>#VALUE!</v>
      </c>
      <c r="M650" s="11" t="e">
        <f t="shared" si="141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42"/>
        <v>#VALUE!</v>
      </c>
      <c r="S650" s="11" t="e">
        <f t="shared" si="143"/>
        <v>#VALUE!</v>
      </c>
      <c r="T650" s="11" t="e">
        <f t="shared" si="144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32"/>
        <v>#VALUE!</v>
      </c>
      <c r="E651" s="9" t="e">
        <f t="shared" si="133"/>
        <v>#VALUE!</v>
      </c>
      <c r="F651" s="9" t="e">
        <f t="shared" si="134"/>
        <v>#VALUE!</v>
      </c>
      <c r="G651" s="9" t="str">
        <f t="shared" si="135"/>
        <v/>
      </c>
      <c r="H651" s="9" t="str">
        <f t="shared" si="136"/>
        <v/>
      </c>
      <c r="I651" s="9" t="str">
        <f t="shared" si="137"/>
        <v/>
      </c>
      <c r="J651" s="9" t="str">
        <f t="shared" si="138"/>
        <v/>
      </c>
      <c r="K651" s="11" t="e">
        <f t="shared" si="139"/>
        <v>#VALUE!</v>
      </c>
      <c r="L651" s="11" t="e">
        <f t="shared" si="140"/>
        <v>#VALUE!</v>
      </c>
      <c r="M651" s="11" t="e">
        <f t="shared" si="141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42"/>
        <v>#VALUE!</v>
      </c>
      <c r="S651" s="11" t="e">
        <f t="shared" si="143"/>
        <v>#VALUE!</v>
      </c>
      <c r="T651" s="11" t="e">
        <f t="shared" si="144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32"/>
        <v>#VALUE!</v>
      </c>
      <c r="E652" s="9" t="e">
        <f t="shared" si="133"/>
        <v>#VALUE!</v>
      </c>
      <c r="F652" s="9" t="e">
        <f t="shared" si="134"/>
        <v>#VALUE!</v>
      </c>
      <c r="G652" s="9" t="str">
        <f t="shared" si="135"/>
        <v/>
      </c>
      <c r="H652" s="9" t="str">
        <f t="shared" si="136"/>
        <v/>
      </c>
      <c r="I652" s="9" t="str">
        <f t="shared" si="137"/>
        <v/>
      </c>
      <c r="J652" s="9" t="str">
        <f t="shared" si="138"/>
        <v/>
      </c>
      <c r="K652" s="11" t="e">
        <f t="shared" si="139"/>
        <v>#VALUE!</v>
      </c>
      <c r="L652" s="11" t="e">
        <f t="shared" si="140"/>
        <v>#VALUE!</v>
      </c>
      <c r="M652" s="11" t="e">
        <f t="shared" si="141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42"/>
        <v>#VALUE!</v>
      </c>
      <c r="S652" s="11" t="e">
        <f t="shared" si="143"/>
        <v>#VALUE!</v>
      </c>
      <c r="T652" s="11" t="e">
        <f t="shared" si="144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32"/>
        <v>#VALUE!</v>
      </c>
      <c r="E653" s="9" t="e">
        <f t="shared" si="133"/>
        <v>#VALUE!</v>
      </c>
      <c r="F653" s="9" t="e">
        <f t="shared" si="134"/>
        <v>#VALUE!</v>
      </c>
      <c r="G653" s="9" t="str">
        <f t="shared" si="135"/>
        <v/>
      </c>
      <c r="H653" s="9" t="str">
        <f t="shared" si="136"/>
        <v/>
      </c>
      <c r="I653" s="9" t="str">
        <f t="shared" si="137"/>
        <v/>
      </c>
      <c r="J653" s="9" t="str">
        <f t="shared" si="138"/>
        <v/>
      </c>
      <c r="K653" s="11" t="e">
        <f t="shared" si="139"/>
        <v>#VALUE!</v>
      </c>
      <c r="L653" s="11" t="e">
        <f t="shared" si="140"/>
        <v>#VALUE!</v>
      </c>
      <c r="M653" s="11" t="e">
        <f t="shared" si="141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42"/>
        <v>#VALUE!</v>
      </c>
      <c r="S653" s="11" t="e">
        <f t="shared" si="143"/>
        <v>#VALUE!</v>
      </c>
      <c r="T653" s="11" t="e">
        <f t="shared" si="144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32"/>
        <v>#VALUE!</v>
      </c>
      <c r="E654" s="9" t="e">
        <f t="shared" si="133"/>
        <v>#VALUE!</v>
      </c>
      <c r="F654" s="9" t="e">
        <f t="shared" si="134"/>
        <v>#VALUE!</v>
      </c>
      <c r="G654" s="9" t="str">
        <f t="shared" si="135"/>
        <v/>
      </c>
      <c r="H654" s="9" t="str">
        <f t="shared" si="136"/>
        <v/>
      </c>
      <c r="I654" s="9" t="str">
        <f t="shared" si="137"/>
        <v/>
      </c>
      <c r="J654" s="9" t="str">
        <f t="shared" si="138"/>
        <v/>
      </c>
      <c r="K654" s="11" t="e">
        <f t="shared" si="139"/>
        <v>#VALUE!</v>
      </c>
      <c r="L654" s="11" t="e">
        <f t="shared" si="140"/>
        <v>#VALUE!</v>
      </c>
      <c r="M654" s="11" t="e">
        <f t="shared" si="141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42"/>
        <v>#VALUE!</v>
      </c>
      <c r="S654" s="11" t="e">
        <f t="shared" si="143"/>
        <v>#VALUE!</v>
      </c>
      <c r="T654" s="11" t="e">
        <f t="shared" si="144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32"/>
        <v>#VALUE!</v>
      </c>
      <c r="E655" s="9" t="e">
        <f t="shared" si="133"/>
        <v>#VALUE!</v>
      </c>
      <c r="F655" s="9" t="e">
        <f t="shared" si="134"/>
        <v>#VALUE!</v>
      </c>
      <c r="G655" s="9" t="str">
        <f t="shared" si="135"/>
        <v/>
      </c>
      <c r="H655" s="9" t="str">
        <f t="shared" si="136"/>
        <v/>
      </c>
      <c r="I655" s="9" t="str">
        <f t="shared" si="137"/>
        <v/>
      </c>
      <c r="J655" s="9" t="str">
        <f t="shared" si="138"/>
        <v/>
      </c>
      <c r="K655" s="11" t="e">
        <f t="shared" si="139"/>
        <v>#VALUE!</v>
      </c>
      <c r="L655" s="11" t="e">
        <f t="shared" si="140"/>
        <v>#VALUE!</v>
      </c>
      <c r="M655" s="11" t="e">
        <f t="shared" si="141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42"/>
        <v>#VALUE!</v>
      </c>
      <c r="S655" s="11" t="e">
        <f t="shared" si="143"/>
        <v>#VALUE!</v>
      </c>
      <c r="T655" s="11" t="e">
        <f t="shared" si="144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32"/>
        <v>#VALUE!</v>
      </c>
      <c r="E656" s="9" t="e">
        <f t="shared" si="133"/>
        <v>#VALUE!</v>
      </c>
      <c r="F656" s="9" t="e">
        <f t="shared" si="134"/>
        <v>#VALUE!</v>
      </c>
      <c r="G656" s="9" t="str">
        <f t="shared" si="135"/>
        <v/>
      </c>
      <c r="H656" s="9" t="str">
        <f t="shared" si="136"/>
        <v/>
      </c>
      <c r="I656" s="9" t="str">
        <f t="shared" si="137"/>
        <v/>
      </c>
      <c r="J656" s="9" t="str">
        <f t="shared" si="138"/>
        <v/>
      </c>
      <c r="K656" s="11" t="e">
        <f t="shared" si="139"/>
        <v>#VALUE!</v>
      </c>
      <c r="L656" s="11" t="e">
        <f t="shared" si="140"/>
        <v>#VALUE!</v>
      </c>
      <c r="M656" s="11" t="e">
        <f t="shared" si="141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42"/>
        <v>#VALUE!</v>
      </c>
      <c r="S656" s="11" t="e">
        <f t="shared" si="143"/>
        <v>#VALUE!</v>
      </c>
      <c r="T656" s="11" t="e">
        <f t="shared" si="144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32"/>
        <v>#VALUE!</v>
      </c>
      <c r="E657" s="9" t="e">
        <f t="shared" si="133"/>
        <v>#VALUE!</v>
      </c>
      <c r="F657" s="9" t="e">
        <f t="shared" si="134"/>
        <v>#VALUE!</v>
      </c>
      <c r="G657" s="9" t="str">
        <f t="shared" si="135"/>
        <v/>
      </c>
      <c r="H657" s="9" t="str">
        <f t="shared" si="136"/>
        <v/>
      </c>
      <c r="I657" s="9" t="str">
        <f t="shared" si="137"/>
        <v/>
      </c>
      <c r="J657" s="9" t="str">
        <f t="shared" si="138"/>
        <v/>
      </c>
      <c r="K657" s="11" t="e">
        <f t="shared" si="139"/>
        <v>#VALUE!</v>
      </c>
      <c r="L657" s="11" t="e">
        <f t="shared" si="140"/>
        <v>#VALUE!</v>
      </c>
      <c r="M657" s="11" t="e">
        <f t="shared" si="141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42"/>
        <v>#VALUE!</v>
      </c>
      <c r="S657" s="11" t="e">
        <f t="shared" si="143"/>
        <v>#VALUE!</v>
      </c>
      <c r="T657" s="11" t="e">
        <f t="shared" si="144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32"/>
        <v>#VALUE!</v>
      </c>
      <c r="E658" s="9" t="e">
        <f t="shared" si="133"/>
        <v>#VALUE!</v>
      </c>
      <c r="F658" s="9" t="e">
        <f t="shared" si="134"/>
        <v>#VALUE!</v>
      </c>
      <c r="G658" s="9" t="str">
        <f t="shared" si="135"/>
        <v/>
      </c>
      <c r="H658" s="9" t="str">
        <f t="shared" si="136"/>
        <v/>
      </c>
      <c r="I658" s="9" t="str">
        <f t="shared" si="137"/>
        <v/>
      </c>
      <c r="J658" s="9" t="str">
        <f t="shared" si="138"/>
        <v/>
      </c>
      <c r="K658" s="11" t="e">
        <f t="shared" si="139"/>
        <v>#VALUE!</v>
      </c>
      <c r="L658" s="11" t="e">
        <f t="shared" si="140"/>
        <v>#VALUE!</v>
      </c>
      <c r="M658" s="11" t="e">
        <f t="shared" si="141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42"/>
        <v>#VALUE!</v>
      </c>
      <c r="S658" s="11" t="e">
        <f t="shared" si="143"/>
        <v>#VALUE!</v>
      </c>
      <c r="T658" s="11" t="e">
        <f t="shared" si="144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32"/>
        <v>#VALUE!</v>
      </c>
      <c r="E659" s="9" t="e">
        <f t="shared" si="133"/>
        <v>#VALUE!</v>
      </c>
      <c r="F659" s="9" t="e">
        <f t="shared" si="134"/>
        <v>#VALUE!</v>
      </c>
      <c r="G659" s="9" t="str">
        <f t="shared" si="135"/>
        <v/>
      </c>
      <c r="H659" s="9" t="str">
        <f t="shared" si="136"/>
        <v/>
      </c>
      <c r="I659" s="9" t="str">
        <f t="shared" si="137"/>
        <v/>
      </c>
      <c r="J659" s="9" t="str">
        <f t="shared" si="138"/>
        <v/>
      </c>
      <c r="K659" s="11" t="e">
        <f t="shared" si="139"/>
        <v>#VALUE!</v>
      </c>
      <c r="L659" s="11" t="e">
        <f t="shared" si="140"/>
        <v>#VALUE!</v>
      </c>
      <c r="M659" s="11" t="e">
        <f t="shared" si="141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42"/>
        <v>#VALUE!</v>
      </c>
      <c r="S659" s="11" t="e">
        <f t="shared" si="143"/>
        <v>#VALUE!</v>
      </c>
      <c r="T659" s="11" t="e">
        <f t="shared" si="144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32"/>
        <v>#VALUE!</v>
      </c>
      <c r="E660" s="9" t="e">
        <f t="shared" si="133"/>
        <v>#VALUE!</v>
      </c>
      <c r="F660" s="9" t="e">
        <f t="shared" si="134"/>
        <v>#VALUE!</v>
      </c>
      <c r="G660" s="9" t="str">
        <f t="shared" si="135"/>
        <v/>
      </c>
      <c r="H660" s="9" t="str">
        <f t="shared" si="136"/>
        <v/>
      </c>
      <c r="I660" s="9" t="str">
        <f t="shared" si="137"/>
        <v/>
      </c>
      <c r="J660" s="9" t="str">
        <f t="shared" si="138"/>
        <v/>
      </c>
      <c r="K660" s="11" t="e">
        <f t="shared" si="139"/>
        <v>#VALUE!</v>
      </c>
      <c r="L660" s="11" t="e">
        <f t="shared" si="140"/>
        <v>#VALUE!</v>
      </c>
      <c r="M660" s="11" t="e">
        <f t="shared" si="141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42"/>
        <v>#VALUE!</v>
      </c>
      <c r="S660" s="11" t="e">
        <f t="shared" si="143"/>
        <v>#VALUE!</v>
      </c>
      <c r="T660" s="11" t="e">
        <f t="shared" si="144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32"/>
        <v>#VALUE!</v>
      </c>
      <c r="E661" s="9" t="e">
        <f t="shared" si="133"/>
        <v>#VALUE!</v>
      </c>
      <c r="F661" s="9" t="e">
        <f t="shared" si="134"/>
        <v>#VALUE!</v>
      </c>
      <c r="G661" s="9" t="str">
        <f t="shared" si="135"/>
        <v/>
      </c>
      <c r="H661" s="9" t="str">
        <f t="shared" si="136"/>
        <v/>
      </c>
      <c r="I661" s="9" t="str">
        <f t="shared" si="137"/>
        <v/>
      </c>
      <c r="J661" s="9" t="str">
        <f t="shared" si="138"/>
        <v/>
      </c>
      <c r="K661" s="11" t="e">
        <f t="shared" si="139"/>
        <v>#VALUE!</v>
      </c>
      <c r="L661" s="11" t="e">
        <f t="shared" si="140"/>
        <v>#VALUE!</v>
      </c>
      <c r="M661" s="11" t="e">
        <f t="shared" si="141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42"/>
        <v>#VALUE!</v>
      </c>
      <c r="S661" s="11" t="e">
        <f t="shared" si="143"/>
        <v>#VALUE!</v>
      </c>
      <c r="T661" s="11" t="e">
        <f t="shared" si="144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32"/>
        <v>#VALUE!</v>
      </c>
      <c r="E662" s="9" t="e">
        <f t="shared" si="133"/>
        <v>#VALUE!</v>
      </c>
      <c r="F662" s="9" t="e">
        <f t="shared" si="134"/>
        <v>#VALUE!</v>
      </c>
      <c r="G662" s="9" t="str">
        <f t="shared" si="135"/>
        <v/>
      </c>
      <c r="H662" s="9" t="str">
        <f t="shared" si="136"/>
        <v/>
      </c>
      <c r="I662" s="9" t="str">
        <f t="shared" si="137"/>
        <v/>
      </c>
      <c r="J662" s="9" t="str">
        <f t="shared" si="138"/>
        <v/>
      </c>
      <c r="K662" s="11" t="e">
        <f t="shared" si="139"/>
        <v>#VALUE!</v>
      </c>
      <c r="L662" s="11" t="e">
        <f t="shared" si="140"/>
        <v>#VALUE!</v>
      </c>
      <c r="M662" s="11" t="e">
        <f t="shared" si="141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42"/>
        <v>#VALUE!</v>
      </c>
      <c r="S662" s="11" t="e">
        <f t="shared" si="143"/>
        <v>#VALUE!</v>
      </c>
      <c r="T662" s="11" t="e">
        <f t="shared" si="144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32"/>
        <v>#VALUE!</v>
      </c>
      <c r="E663" s="9" t="e">
        <f t="shared" si="133"/>
        <v>#VALUE!</v>
      </c>
      <c r="F663" s="9" t="e">
        <f t="shared" si="134"/>
        <v>#VALUE!</v>
      </c>
      <c r="G663" s="9" t="str">
        <f t="shared" si="135"/>
        <v/>
      </c>
      <c r="H663" s="9" t="str">
        <f t="shared" si="136"/>
        <v/>
      </c>
      <c r="I663" s="9" t="str">
        <f t="shared" si="137"/>
        <v/>
      </c>
      <c r="J663" s="9" t="str">
        <f t="shared" si="138"/>
        <v/>
      </c>
      <c r="K663" s="11" t="e">
        <f t="shared" si="139"/>
        <v>#VALUE!</v>
      </c>
      <c r="L663" s="11" t="e">
        <f t="shared" si="140"/>
        <v>#VALUE!</v>
      </c>
      <c r="M663" s="11" t="e">
        <f t="shared" si="141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42"/>
        <v>#VALUE!</v>
      </c>
      <c r="S663" s="11" t="e">
        <f t="shared" si="143"/>
        <v>#VALUE!</v>
      </c>
      <c r="T663" s="11" t="e">
        <f t="shared" si="144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32"/>
        <v>#VALUE!</v>
      </c>
      <c r="E664" s="9" t="e">
        <f t="shared" si="133"/>
        <v>#VALUE!</v>
      </c>
      <c r="F664" s="9" t="e">
        <f t="shared" si="134"/>
        <v>#VALUE!</v>
      </c>
      <c r="G664" s="9" t="str">
        <f t="shared" si="135"/>
        <v/>
      </c>
      <c r="H664" s="9" t="str">
        <f t="shared" si="136"/>
        <v/>
      </c>
      <c r="I664" s="9" t="str">
        <f t="shared" si="137"/>
        <v/>
      </c>
      <c r="J664" s="9" t="str">
        <f t="shared" si="138"/>
        <v/>
      </c>
      <c r="K664" s="11" t="e">
        <f t="shared" si="139"/>
        <v>#VALUE!</v>
      </c>
      <c r="L664" s="11" t="e">
        <f t="shared" si="140"/>
        <v>#VALUE!</v>
      </c>
      <c r="M664" s="11" t="e">
        <f t="shared" si="141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42"/>
        <v>#VALUE!</v>
      </c>
      <c r="S664" s="11" t="e">
        <f t="shared" si="143"/>
        <v>#VALUE!</v>
      </c>
      <c r="T664" s="11" t="e">
        <f t="shared" si="144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32"/>
        <v>#VALUE!</v>
      </c>
      <c r="E665" s="9" t="e">
        <f t="shared" si="133"/>
        <v>#VALUE!</v>
      </c>
      <c r="F665" s="9" t="e">
        <f t="shared" si="134"/>
        <v>#VALUE!</v>
      </c>
      <c r="G665" s="9" t="str">
        <f t="shared" si="135"/>
        <v/>
      </c>
      <c r="H665" s="9" t="str">
        <f t="shared" si="136"/>
        <v/>
      </c>
      <c r="I665" s="9" t="str">
        <f t="shared" si="137"/>
        <v/>
      </c>
      <c r="J665" s="9" t="str">
        <f t="shared" si="138"/>
        <v/>
      </c>
      <c r="K665" s="11" t="e">
        <f t="shared" si="139"/>
        <v>#VALUE!</v>
      </c>
      <c r="L665" s="11" t="e">
        <f t="shared" si="140"/>
        <v>#VALUE!</v>
      </c>
      <c r="M665" s="11" t="e">
        <f t="shared" si="141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42"/>
        <v>#VALUE!</v>
      </c>
      <c r="S665" s="11" t="e">
        <f t="shared" si="143"/>
        <v>#VALUE!</v>
      </c>
      <c r="T665" s="11" t="e">
        <f t="shared" si="144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32"/>
        <v>#VALUE!</v>
      </c>
      <c r="E666" s="9" t="e">
        <f t="shared" si="133"/>
        <v>#VALUE!</v>
      </c>
      <c r="F666" s="9" t="e">
        <f t="shared" si="134"/>
        <v>#VALUE!</v>
      </c>
      <c r="G666" s="9" t="str">
        <f t="shared" si="135"/>
        <v/>
      </c>
      <c r="H666" s="9" t="str">
        <f t="shared" si="136"/>
        <v/>
      </c>
      <c r="I666" s="9" t="str">
        <f t="shared" si="137"/>
        <v/>
      </c>
      <c r="J666" s="9" t="str">
        <f t="shared" si="138"/>
        <v/>
      </c>
      <c r="K666" s="11" t="e">
        <f t="shared" si="139"/>
        <v>#VALUE!</v>
      </c>
      <c r="L666" s="11" t="e">
        <f t="shared" si="140"/>
        <v>#VALUE!</v>
      </c>
      <c r="M666" s="11" t="e">
        <f t="shared" si="141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42"/>
        <v>#VALUE!</v>
      </c>
      <c r="S666" s="11" t="e">
        <f t="shared" si="143"/>
        <v>#VALUE!</v>
      </c>
      <c r="T666" s="11" t="e">
        <f t="shared" si="144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32"/>
        <v>#VALUE!</v>
      </c>
      <c r="E667" s="9" t="e">
        <f t="shared" si="133"/>
        <v>#VALUE!</v>
      </c>
      <c r="F667" s="9" t="e">
        <f t="shared" si="134"/>
        <v>#VALUE!</v>
      </c>
      <c r="G667" s="9" t="str">
        <f t="shared" si="135"/>
        <v/>
      </c>
      <c r="H667" s="9" t="str">
        <f t="shared" si="136"/>
        <v/>
      </c>
      <c r="I667" s="9" t="str">
        <f t="shared" si="137"/>
        <v/>
      </c>
      <c r="J667" s="9" t="str">
        <f t="shared" si="138"/>
        <v/>
      </c>
      <c r="K667" s="11" t="e">
        <f t="shared" si="139"/>
        <v>#VALUE!</v>
      </c>
      <c r="L667" s="11" t="e">
        <f t="shared" si="140"/>
        <v>#VALUE!</v>
      </c>
      <c r="M667" s="11" t="e">
        <f t="shared" si="141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42"/>
        <v>#VALUE!</v>
      </c>
      <c r="S667" s="11" t="e">
        <f t="shared" si="143"/>
        <v>#VALUE!</v>
      </c>
      <c r="T667" s="11" t="e">
        <f t="shared" si="144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32"/>
        <v>#VALUE!</v>
      </c>
      <c r="E668" s="9" t="e">
        <f t="shared" si="133"/>
        <v>#VALUE!</v>
      </c>
      <c r="F668" s="9" t="e">
        <f t="shared" si="134"/>
        <v>#VALUE!</v>
      </c>
      <c r="G668" s="9" t="str">
        <f t="shared" si="135"/>
        <v/>
      </c>
      <c r="H668" s="9" t="str">
        <f t="shared" si="136"/>
        <v/>
      </c>
      <c r="I668" s="9" t="str">
        <f t="shared" si="137"/>
        <v/>
      </c>
      <c r="J668" s="9" t="str">
        <f t="shared" si="138"/>
        <v/>
      </c>
      <c r="K668" s="11" t="e">
        <f t="shared" si="139"/>
        <v>#VALUE!</v>
      </c>
      <c r="L668" s="11" t="e">
        <f t="shared" si="140"/>
        <v>#VALUE!</v>
      </c>
      <c r="M668" s="11" t="e">
        <f t="shared" si="141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42"/>
        <v>#VALUE!</v>
      </c>
      <c r="S668" s="11" t="e">
        <f t="shared" si="143"/>
        <v>#VALUE!</v>
      </c>
      <c r="T668" s="11" t="e">
        <f t="shared" si="144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32"/>
        <v>#VALUE!</v>
      </c>
      <c r="E669" s="9" t="e">
        <f t="shared" si="133"/>
        <v>#VALUE!</v>
      </c>
      <c r="F669" s="9" t="e">
        <f t="shared" si="134"/>
        <v>#VALUE!</v>
      </c>
      <c r="G669" s="9" t="str">
        <f t="shared" si="135"/>
        <v/>
      </c>
      <c r="H669" s="9" t="str">
        <f t="shared" si="136"/>
        <v/>
      </c>
      <c r="I669" s="9" t="str">
        <f t="shared" si="137"/>
        <v/>
      </c>
      <c r="J669" s="9" t="str">
        <f t="shared" si="138"/>
        <v/>
      </c>
      <c r="K669" s="11" t="e">
        <f t="shared" si="139"/>
        <v>#VALUE!</v>
      </c>
      <c r="L669" s="11" t="e">
        <f t="shared" si="140"/>
        <v>#VALUE!</v>
      </c>
      <c r="M669" s="11" t="e">
        <f t="shared" si="141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42"/>
        <v>#VALUE!</v>
      </c>
      <c r="S669" s="11" t="e">
        <f t="shared" si="143"/>
        <v>#VALUE!</v>
      </c>
      <c r="T669" s="11" t="e">
        <f t="shared" si="144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32"/>
        <v>#VALUE!</v>
      </c>
      <c r="E670" s="9" t="e">
        <f t="shared" si="133"/>
        <v>#VALUE!</v>
      </c>
      <c r="F670" s="9" t="e">
        <f t="shared" si="134"/>
        <v>#VALUE!</v>
      </c>
      <c r="G670" s="9" t="str">
        <f t="shared" si="135"/>
        <v/>
      </c>
      <c r="H670" s="9" t="str">
        <f t="shared" si="136"/>
        <v/>
      </c>
      <c r="I670" s="9" t="str">
        <f t="shared" si="137"/>
        <v/>
      </c>
      <c r="J670" s="9" t="str">
        <f t="shared" si="138"/>
        <v/>
      </c>
      <c r="K670" s="11" t="e">
        <f t="shared" si="139"/>
        <v>#VALUE!</v>
      </c>
      <c r="L670" s="11" t="e">
        <f t="shared" si="140"/>
        <v>#VALUE!</v>
      </c>
      <c r="M670" s="11" t="e">
        <f t="shared" si="141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42"/>
        <v>#VALUE!</v>
      </c>
      <c r="S670" s="11" t="e">
        <f t="shared" si="143"/>
        <v>#VALUE!</v>
      </c>
      <c r="T670" s="11" t="e">
        <f t="shared" si="144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32"/>
        <v>#VALUE!</v>
      </c>
      <c r="E671" s="9" t="e">
        <f t="shared" si="133"/>
        <v>#VALUE!</v>
      </c>
      <c r="F671" s="9" t="e">
        <f t="shared" si="134"/>
        <v>#VALUE!</v>
      </c>
      <c r="G671" s="9" t="str">
        <f t="shared" si="135"/>
        <v/>
      </c>
      <c r="H671" s="9" t="str">
        <f t="shared" si="136"/>
        <v/>
      </c>
      <c r="I671" s="9" t="str">
        <f t="shared" si="137"/>
        <v/>
      </c>
      <c r="J671" s="9" t="str">
        <f t="shared" si="138"/>
        <v/>
      </c>
      <c r="K671" s="11" t="e">
        <f t="shared" si="139"/>
        <v>#VALUE!</v>
      </c>
      <c r="L671" s="11" t="e">
        <f t="shared" si="140"/>
        <v>#VALUE!</v>
      </c>
      <c r="M671" s="11" t="e">
        <f t="shared" si="141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42"/>
        <v>#VALUE!</v>
      </c>
      <c r="S671" s="11" t="e">
        <f t="shared" si="143"/>
        <v>#VALUE!</v>
      </c>
      <c r="T671" s="11" t="e">
        <f t="shared" si="144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32"/>
        <v>#VALUE!</v>
      </c>
      <c r="E672" s="9" t="e">
        <f t="shared" si="133"/>
        <v>#VALUE!</v>
      </c>
      <c r="F672" s="9" t="e">
        <f t="shared" si="134"/>
        <v>#VALUE!</v>
      </c>
      <c r="G672" s="9" t="str">
        <f t="shared" si="135"/>
        <v/>
      </c>
      <c r="H672" s="9" t="str">
        <f t="shared" si="136"/>
        <v/>
      </c>
      <c r="I672" s="9" t="str">
        <f t="shared" si="137"/>
        <v/>
      </c>
      <c r="J672" s="9" t="str">
        <f t="shared" si="138"/>
        <v/>
      </c>
      <c r="K672" s="11" t="e">
        <f t="shared" si="139"/>
        <v>#VALUE!</v>
      </c>
      <c r="L672" s="11" t="e">
        <f t="shared" si="140"/>
        <v>#VALUE!</v>
      </c>
      <c r="M672" s="11" t="e">
        <f t="shared" si="141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42"/>
        <v>#VALUE!</v>
      </c>
      <c r="S672" s="11" t="e">
        <f t="shared" si="143"/>
        <v>#VALUE!</v>
      </c>
      <c r="T672" s="11" t="e">
        <f t="shared" si="144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32"/>
        <v>#VALUE!</v>
      </c>
      <c r="E673" s="9" t="e">
        <f t="shared" si="133"/>
        <v>#VALUE!</v>
      </c>
      <c r="F673" s="9" t="e">
        <f t="shared" si="134"/>
        <v>#VALUE!</v>
      </c>
      <c r="G673" s="9" t="str">
        <f t="shared" si="135"/>
        <v/>
      </c>
      <c r="H673" s="9" t="str">
        <f t="shared" si="136"/>
        <v/>
      </c>
      <c r="I673" s="9" t="str">
        <f t="shared" si="137"/>
        <v/>
      </c>
      <c r="J673" s="9" t="str">
        <f t="shared" si="138"/>
        <v/>
      </c>
      <c r="K673" s="11" t="e">
        <f t="shared" si="139"/>
        <v>#VALUE!</v>
      </c>
      <c r="L673" s="11" t="e">
        <f t="shared" si="140"/>
        <v>#VALUE!</v>
      </c>
      <c r="M673" s="11" t="e">
        <f t="shared" si="141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42"/>
        <v>#VALUE!</v>
      </c>
      <c r="S673" s="11" t="e">
        <f t="shared" si="143"/>
        <v>#VALUE!</v>
      </c>
      <c r="T673" s="11" t="e">
        <f t="shared" si="144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32"/>
        <v>#VALUE!</v>
      </c>
      <c r="E674" s="9" t="e">
        <f t="shared" si="133"/>
        <v>#VALUE!</v>
      </c>
      <c r="F674" s="9" t="e">
        <f t="shared" si="134"/>
        <v>#VALUE!</v>
      </c>
      <c r="G674" s="9" t="str">
        <f t="shared" si="135"/>
        <v/>
      </c>
      <c r="H674" s="9" t="str">
        <f t="shared" si="136"/>
        <v/>
      </c>
      <c r="I674" s="9" t="str">
        <f t="shared" si="137"/>
        <v/>
      </c>
      <c r="J674" s="9" t="str">
        <f t="shared" si="138"/>
        <v/>
      </c>
      <c r="K674" s="11" t="e">
        <f t="shared" si="139"/>
        <v>#VALUE!</v>
      </c>
      <c r="L674" s="11" t="e">
        <f t="shared" si="140"/>
        <v>#VALUE!</v>
      </c>
      <c r="M674" s="11" t="e">
        <f t="shared" si="141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42"/>
        <v>#VALUE!</v>
      </c>
      <c r="S674" s="11" t="e">
        <f t="shared" si="143"/>
        <v>#VALUE!</v>
      </c>
      <c r="T674" s="11" t="e">
        <f t="shared" si="144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32"/>
        <v>#VALUE!</v>
      </c>
      <c r="E675" s="9" t="e">
        <f t="shared" si="133"/>
        <v>#VALUE!</v>
      </c>
      <c r="F675" s="9" t="e">
        <f t="shared" si="134"/>
        <v>#VALUE!</v>
      </c>
      <c r="G675" s="9" t="str">
        <f t="shared" si="135"/>
        <v/>
      </c>
      <c r="H675" s="9" t="str">
        <f t="shared" si="136"/>
        <v/>
      </c>
      <c r="I675" s="9" t="str">
        <f t="shared" si="137"/>
        <v/>
      </c>
      <c r="J675" s="9" t="str">
        <f t="shared" si="138"/>
        <v/>
      </c>
      <c r="K675" s="11" t="e">
        <f t="shared" si="139"/>
        <v>#VALUE!</v>
      </c>
      <c r="L675" s="11" t="e">
        <f t="shared" si="140"/>
        <v>#VALUE!</v>
      </c>
      <c r="M675" s="11" t="e">
        <f t="shared" si="141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42"/>
        <v>#VALUE!</v>
      </c>
      <c r="S675" s="11" t="e">
        <f t="shared" si="143"/>
        <v>#VALUE!</v>
      </c>
      <c r="T675" s="11" t="e">
        <f t="shared" si="144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32"/>
        <v>#VALUE!</v>
      </c>
      <c r="E676" s="9" t="e">
        <f t="shared" si="133"/>
        <v>#VALUE!</v>
      </c>
      <c r="F676" s="9" t="e">
        <f t="shared" si="134"/>
        <v>#VALUE!</v>
      </c>
      <c r="G676" s="9" t="str">
        <f t="shared" si="135"/>
        <v/>
      </c>
      <c r="H676" s="9" t="str">
        <f t="shared" si="136"/>
        <v/>
      </c>
      <c r="I676" s="9" t="str">
        <f t="shared" si="137"/>
        <v/>
      </c>
      <c r="J676" s="9" t="str">
        <f t="shared" si="138"/>
        <v/>
      </c>
      <c r="K676" s="11" t="e">
        <f t="shared" si="139"/>
        <v>#VALUE!</v>
      </c>
      <c r="L676" s="11" t="e">
        <f t="shared" si="140"/>
        <v>#VALUE!</v>
      </c>
      <c r="M676" s="11" t="e">
        <f t="shared" si="141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42"/>
        <v>#VALUE!</v>
      </c>
      <c r="S676" s="11" t="e">
        <f t="shared" si="143"/>
        <v>#VALUE!</v>
      </c>
      <c r="T676" s="11" t="e">
        <f t="shared" si="144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32"/>
        <v>#VALUE!</v>
      </c>
      <c r="E677" s="9" t="e">
        <f t="shared" si="133"/>
        <v>#VALUE!</v>
      </c>
      <c r="F677" s="9" t="e">
        <f t="shared" si="134"/>
        <v>#VALUE!</v>
      </c>
      <c r="G677" s="9" t="str">
        <f t="shared" si="135"/>
        <v/>
      </c>
      <c r="H677" s="9" t="str">
        <f t="shared" si="136"/>
        <v/>
      </c>
      <c r="I677" s="9" t="str">
        <f t="shared" si="137"/>
        <v/>
      </c>
      <c r="J677" s="9" t="str">
        <f t="shared" si="138"/>
        <v/>
      </c>
      <c r="K677" s="11" t="e">
        <f t="shared" si="139"/>
        <v>#VALUE!</v>
      </c>
      <c r="L677" s="11" t="e">
        <f t="shared" si="140"/>
        <v>#VALUE!</v>
      </c>
      <c r="M677" s="11" t="e">
        <f t="shared" si="141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42"/>
        <v>#VALUE!</v>
      </c>
      <c r="S677" s="11" t="e">
        <f t="shared" si="143"/>
        <v>#VALUE!</v>
      </c>
      <c r="T677" s="11" t="e">
        <f t="shared" si="144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32"/>
        <v>#VALUE!</v>
      </c>
      <c r="E678" s="9" t="e">
        <f t="shared" si="133"/>
        <v>#VALUE!</v>
      </c>
      <c r="F678" s="9" t="e">
        <f t="shared" si="134"/>
        <v>#VALUE!</v>
      </c>
      <c r="G678" s="9" t="str">
        <f t="shared" si="135"/>
        <v/>
      </c>
      <c r="H678" s="9" t="str">
        <f t="shared" si="136"/>
        <v/>
      </c>
      <c r="I678" s="9" t="str">
        <f t="shared" si="137"/>
        <v/>
      </c>
      <c r="J678" s="9" t="str">
        <f t="shared" si="138"/>
        <v/>
      </c>
      <c r="K678" s="11" t="e">
        <f t="shared" si="139"/>
        <v>#VALUE!</v>
      </c>
      <c r="L678" s="11" t="e">
        <f t="shared" si="140"/>
        <v>#VALUE!</v>
      </c>
      <c r="M678" s="11" t="e">
        <f t="shared" si="141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42"/>
        <v>#VALUE!</v>
      </c>
      <c r="S678" s="11" t="e">
        <f t="shared" si="143"/>
        <v>#VALUE!</v>
      </c>
      <c r="T678" s="11" t="e">
        <f t="shared" si="144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32"/>
        <v>#VALUE!</v>
      </c>
      <c r="E679" s="9" t="e">
        <f t="shared" si="133"/>
        <v>#VALUE!</v>
      </c>
      <c r="F679" s="9" t="e">
        <f t="shared" si="134"/>
        <v>#VALUE!</v>
      </c>
      <c r="G679" s="9" t="str">
        <f t="shared" si="135"/>
        <v/>
      </c>
      <c r="H679" s="9" t="str">
        <f t="shared" si="136"/>
        <v/>
      </c>
      <c r="I679" s="9" t="str">
        <f t="shared" si="137"/>
        <v/>
      </c>
      <c r="J679" s="9" t="str">
        <f t="shared" si="138"/>
        <v/>
      </c>
      <c r="K679" s="11" t="e">
        <f t="shared" si="139"/>
        <v>#VALUE!</v>
      </c>
      <c r="L679" s="11" t="e">
        <f t="shared" si="140"/>
        <v>#VALUE!</v>
      </c>
      <c r="M679" s="11" t="e">
        <f t="shared" si="141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42"/>
        <v>#VALUE!</v>
      </c>
      <c r="S679" s="11" t="e">
        <f t="shared" si="143"/>
        <v>#VALUE!</v>
      </c>
      <c r="T679" s="11" t="e">
        <f t="shared" si="144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32"/>
        <v>#VALUE!</v>
      </c>
      <c r="E680" s="9" t="e">
        <f t="shared" si="133"/>
        <v>#VALUE!</v>
      </c>
      <c r="F680" s="9" t="e">
        <f t="shared" si="134"/>
        <v>#VALUE!</v>
      </c>
      <c r="G680" s="9" t="str">
        <f t="shared" si="135"/>
        <v/>
      </c>
      <c r="H680" s="9" t="str">
        <f t="shared" si="136"/>
        <v/>
      </c>
      <c r="I680" s="9" t="str">
        <f t="shared" si="137"/>
        <v/>
      </c>
      <c r="J680" s="9" t="str">
        <f t="shared" si="138"/>
        <v/>
      </c>
      <c r="K680" s="11" t="e">
        <f t="shared" si="139"/>
        <v>#VALUE!</v>
      </c>
      <c r="L680" s="11" t="e">
        <f t="shared" si="140"/>
        <v>#VALUE!</v>
      </c>
      <c r="M680" s="11" t="e">
        <f t="shared" si="141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42"/>
        <v>#VALUE!</v>
      </c>
      <c r="S680" s="11" t="e">
        <f t="shared" si="143"/>
        <v>#VALUE!</v>
      </c>
      <c r="T680" s="11" t="e">
        <f t="shared" si="144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32"/>
        <v>#VALUE!</v>
      </c>
      <c r="E681" s="9" t="e">
        <f t="shared" si="133"/>
        <v>#VALUE!</v>
      </c>
      <c r="F681" s="9" t="e">
        <f t="shared" si="134"/>
        <v>#VALUE!</v>
      </c>
      <c r="G681" s="9" t="str">
        <f t="shared" si="135"/>
        <v/>
      </c>
      <c r="H681" s="9" t="str">
        <f t="shared" si="136"/>
        <v/>
      </c>
      <c r="I681" s="9" t="str">
        <f t="shared" si="137"/>
        <v/>
      </c>
      <c r="J681" s="9" t="str">
        <f t="shared" si="138"/>
        <v/>
      </c>
      <c r="K681" s="11" t="e">
        <f t="shared" si="139"/>
        <v>#VALUE!</v>
      </c>
      <c r="L681" s="11" t="e">
        <f t="shared" si="140"/>
        <v>#VALUE!</v>
      </c>
      <c r="M681" s="11" t="e">
        <f t="shared" si="141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42"/>
        <v>#VALUE!</v>
      </c>
      <c r="S681" s="11" t="e">
        <f t="shared" si="143"/>
        <v>#VALUE!</v>
      </c>
      <c r="T681" s="11" t="e">
        <f t="shared" si="144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32"/>
        <v>#VALUE!</v>
      </c>
      <c r="E682" s="9" t="e">
        <f t="shared" si="133"/>
        <v>#VALUE!</v>
      </c>
      <c r="F682" s="9" t="e">
        <f t="shared" si="134"/>
        <v>#VALUE!</v>
      </c>
      <c r="G682" s="9" t="str">
        <f t="shared" si="135"/>
        <v/>
      </c>
      <c r="H682" s="9" t="str">
        <f t="shared" si="136"/>
        <v/>
      </c>
      <c r="I682" s="9" t="str">
        <f t="shared" si="137"/>
        <v/>
      </c>
      <c r="J682" s="9" t="str">
        <f t="shared" si="138"/>
        <v/>
      </c>
      <c r="K682" s="11" t="e">
        <f t="shared" si="139"/>
        <v>#VALUE!</v>
      </c>
      <c r="L682" s="11" t="e">
        <f t="shared" si="140"/>
        <v>#VALUE!</v>
      </c>
      <c r="M682" s="11" t="e">
        <f t="shared" si="141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42"/>
        <v>#VALUE!</v>
      </c>
      <c r="S682" s="11" t="e">
        <f t="shared" si="143"/>
        <v>#VALUE!</v>
      </c>
      <c r="T682" s="11" t="e">
        <f t="shared" si="144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32"/>
        <v>#VALUE!</v>
      </c>
      <c r="E683" s="9" t="e">
        <f t="shared" si="133"/>
        <v>#VALUE!</v>
      </c>
      <c r="F683" s="9" t="e">
        <f t="shared" si="134"/>
        <v>#VALUE!</v>
      </c>
      <c r="G683" s="9" t="str">
        <f t="shared" si="135"/>
        <v/>
      </c>
      <c r="H683" s="9" t="str">
        <f t="shared" si="136"/>
        <v/>
      </c>
      <c r="I683" s="9" t="str">
        <f t="shared" si="137"/>
        <v/>
      </c>
      <c r="J683" s="9" t="str">
        <f t="shared" si="138"/>
        <v/>
      </c>
      <c r="K683" s="11" t="e">
        <f t="shared" si="139"/>
        <v>#VALUE!</v>
      </c>
      <c r="L683" s="11" t="e">
        <f t="shared" si="140"/>
        <v>#VALUE!</v>
      </c>
      <c r="M683" s="11" t="e">
        <f t="shared" si="141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42"/>
        <v>#VALUE!</v>
      </c>
      <c r="S683" s="11" t="e">
        <f t="shared" si="143"/>
        <v>#VALUE!</v>
      </c>
      <c r="T683" s="11" t="e">
        <f t="shared" si="144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32"/>
        <v>#VALUE!</v>
      </c>
      <c r="E684" s="9" t="e">
        <f t="shared" si="133"/>
        <v>#VALUE!</v>
      </c>
      <c r="F684" s="9" t="e">
        <f t="shared" si="134"/>
        <v>#VALUE!</v>
      </c>
      <c r="G684" s="9" t="str">
        <f t="shared" si="135"/>
        <v/>
      </c>
      <c r="H684" s="9" t="str">
        <f t="shared" si="136"/>
        <v/>
      </c>
      <c r="I684" s="9" t="str">
        <f t="shared" si="137"/>
        <v/>
      </c>
      <c r="J684" s="9" t="str">
        <f t="shared" si="138"/>
        <v/>
      </c>
      <c r="K684" s="11" t="e">
        <f t="shared" si="139"/>
        <v>#VALUE!</v>
      </c>
      <c r="L684" s="11" t="e">
        <f t="shared" si="140"/>
        <v>#VALUE!</v>
      </c>
      <c r="M684" s="11" t="e">
        <f t="shared" si="141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42"/>
        <v>#VALUE!</v>
      </c>
      <c r="S684" s="11" t="e">
        <f t="shared" si="143"/>
        <v>#VALUE!</v>
      </c>
      <c r="T684" s="11" t="e">
        <f t="shared" si="144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32"/>
        <v>#VALUE!</v>
      </c>
      <c r="E685" s="9" t="e">
        <f t="shared" si="133"/>
        <v>#VALUE!</v>
      </c>
      <c r="F685" s="9" t="e">
        <f t="shared" si="134"/>
        <v>#VALUE!</v>
      </c>
      <c r="G685" s="9" t="str">
        <f t="shared" si="135"/>
        <v/>
      </c>
      <c r="H685" s="9" t="str">
        <f t="shared" si="136"/>
        <v/>
      </c>
      <c r="I685" s="9" t="str">
        <f t="shared" si="137"/>
        <v/>
      </c>
      <c r="J685" s="9" t="str">
        <f t="shared" si="138"/>
        <v/>
      </c>
      <c r="K685" s="11" t="e">
        <f t="shared" si="139"/>
        <v>#VALUE!</v>
      </c>
      <c r="L685" s="11" t="e">
        <f t="shared" si="140"/>
        <v>#VALUE!</v>
      </c>
      <c r="M685" s="11" t="e">
        <f t="shared" si="141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42"/>
        <v>#VALUE!</v>
      </c>
      <c r="S685" s="11" t="e">
        <f t="shared" si="143"/>
        <v>#VALUE!</v>
      </c>
      <c r="T685" s="11" t="e">
        <f t="shared" si="144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32"/>
        <v>#VALUE!</v>
      </c>
      <c r="E686" s="9" t="e">
        <f t="shared" si="133"/>
        <v>#VALUE!</v>
      </c>
      <c r="F686" s="9" t="e">
        <f t="shared" si="134"/>
        <v>#VALUE!</v>
      </c>
      <c r="G686" s="9" t="str">
        <f t="shared" si="135"/>
        <v/>
      </c>
      <c r="H686" s="9" t="str">
        <f t="shared" si="136"/>
        <v/>
      </c>
      <c r="I686" s="9" t="str">
        <f t="shared" si="137"/>
        <v/>
      </c>
      <c r="J686" s="9" t="str">
        <f t="shared" si="138"/>
        <v/>
      </c>
      <c r="K686" s="11" t="e">
        <f t="shared" si="139"/>
        <v>#VALUE!</v>
      </c>
      <c r="L686" s="11" t="e">
        <f t="shared" si="140"/>
        <v>#VALUE!</v>
      </c>
      <c r="M686" s="11" t="e">
        <f t="shared" si="141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42"/>
        <v>#VALUE!</v>
      </c>
      <c r="S686" s="11" t="e">
        <f t="shared" si="143"/>
        <v>#VALUE!</v>
      </c>
      <c r="T686" s="11" t="e">
        <f t="shared" si="144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32"/>
        <v>#VALUE!</v>
      </c>
      <c r="E687" s="9" t="e">
        <f t="shared" si="133"/>
        <v>#VALUE!</v>
      </c>
      <c r="F687" s="9" t="e">
        <f t="shared" si="134"/>
        <v>#VALUE!</v>
      </c>
      <c r="G687" s="9" t="str">
        <f t="shared" si="135"/>
        <v/>
      </c>
      <c r="H687" s="9" t="str">
        <f t="shared" si="136"/>
        <v/>
      </c>
      <c r="I687" s="9" t="str">
        <f t="shared" si="137"/>
        <v/>
      </c>
      <c r="J687" s="9" t="str">
        <f t="shared" si="138"/>
        <v/>
      </c>
      <c r="K687" s="11" t="e">
        <f t="shared" si="139"/>
        <v>#VALUE!</v>
      </c>
      <c r="L687" s="11" t="e">
        <f t="shared" si="140"/>
        <v>#VALUE!</v>
      </c>
      <c r="M687" s="11" t="e">
        <f t="shared" si="141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42"/>
        <v>#VALUE!</v>
      </c>
      <c r="S687" s="11" t="e">
        <f t="shared" si="143"/>
        <v>#VALUE!</v>
      </c>
      <c r="T687" s="11" t="e">
        <f t="shared" si="144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32"/>
        <v>#VALUE!</v>
      </c>
      <c r="E688" s="9" t="e">
        <f t="shared" si="133"/>
        <v>#VALUE!</v>
      </c>
      <c r="F688" s="9" t="e">
        <f t="shared" si="134"/>
        <v>#VALUE!</v>
      </c>
      <c r="G688" s="9" t="str">
        <f t="shared" si="135"/>
        <v/>
      </c>
      <c r="H688" s="9" t="str">
        <f t="shared" si="136"/>
        <v/>
      </c>
      <c r="I688" s="9" t="str">
        <f t="shared" si="137"/>
        <v/>
      </c>
      <c r="J688" s="9" t="str">
        <f t="shared" si="138"/>
        <v/>
      </c>
      <c r="K688" s="11" t="e">
        <f t="shared" si="139"/>
        <v>#VALUE!</v>
      </c>
      <c r="L688" s="11" t="e">
        <f t="shared" si="140"/>
        <v>#VALUE!</v>
      </c>
      <c r="M688" s="11" t="e">
        <f t="shared" si="141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42"/>
        <v>#VALUE!</v>
      </c>
      <c r="S688" s="11" t="e">
        <f t="shared" si="143"/>
        <v>#VALUE!</v>
      </c>
      <c r="T688" s="11" t="e">
        <f t="shared" si="144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32"/>
        <v>#VALUE!</v>
      </c>
      <c r="E689" s="9" t="e">
        <f t="shared" si="133"/>
        <v>#VALUE!</v>
      </c>
      <c r="F689" s="9" t="e">
        <f t="shared" si="134"/>
        <v>#VALUE!</v>
      </c>
      <c r="G689" s="9" t="str">
        <f t="shared" si="135"/>
        <v/>
      </c>
      <c r="H689" s="9" t="str">
        <f t="shared" si="136"/>
        <v/>
      </c>
      <c r="I689" s="9" t="str">
        <f t="shared" si="137"/>
        <v/>
      </c>
      <c r="J689" s="9" t="str">
        <f t="shared" si="138"/>
        <v/>
      </c>
      <c r="K689" s="11" t="e">
        <f t="shared" si="139"/>
        <v>#VALUE!</v>
      </c>
      <c r="L689" s="11" t="e">
        <f t="shared" si="140"/>
        <v>#VALUE!</v>
      </c>
      <c r="M689" s="11" t="e">
        <f t="shared" si="141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42"/>
        <v>#VALUE!</v>
      </c>
      <c r="S689" s="11" t="e">
        <f t="shared" si="143"/>
        <v>#VALUE!</v>
      </c>
      <c r="T689" s="11" t="e">
        <f t="shared" si="144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32"/>
        <v>#VALUE!</v>
      </c>
      <c r="E690" s="9" t="e">
        <f t="shared" si="133"/>
        <v>#VALUE!</v>
      </c>
      <c r="F690" s="9" t="e">
        <f t="shared" si="134"/>
        <v>#VALUE!</v>
      </c>
      <c r="G690" s="9" t="str">
        <f t="shared" si="135"/>
        <v/>
      </c>
      <c r="H690" s="9" t="str">
        <f t="shared" si="136"/>
        <v/>
      </c>
      <c r="I690" s="9" t="str">
        <f t="shared" si="137"/>
        <v/>
      </c>
      <c r="J690" s="9" t="str">
        <f t="shared" si="138"/>
        <v/>
      </c>
      <c r="K690" s="11" t="e">
        <f t="shared" si="139"/>
        <v>#VALUE!</v>
      </c>
      <c r="L690" s="11" t="e">
        <f t="shared" si="140"/>
        <v>#VALUE!</v>
      </c>
      <c r="M690" s="11" t="e">
        <f t="shared" si="141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42"/>
        <v>#VALUE!</v>
      </c>
      <c r="S690" s="11" t="e">
        <f t="shared" si="143"/>
        <v>#VALUE!</v>
      </c>
      <c r="T690" s="11" t="e">
        <f t="shared" si="144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32"/>
        <v>#VALUE!</v>
      </c>
      <c r="E691" s="9" t="e">
        <f t="shared" si="133"/>
        <v>#VALUE!</v>
      </c>
      <c r="F691" s="9" t="e">
        <f t="shared" si="134"/>
        <v>#VALUE!</v>
      </c>
      <c r="G691" s="9" t="str">
        <f t="shared" si="135"/>
        <v/>
      </c>
      <c r="H691" s="9" t="str">
        <f t="shared" si="136"/>
        <v/>
      </c>
      <c r="I691" s="9" t="str">
        <f t="shared" si="137"/>
        <v/>
      </c>
      <c r="J691" s="9" t="str">
        <f t="shared" si="138"/>
        <v/>
      </c>
      <c r="K691" s="11" t="e">
        <f t="shared" si="139"/>
        <v>#VALUE!</v>
      </c>
      <c r="L691" s="11" t="e">
        <f t="shared" si="140"/>
        <v>#VALUE!</v>
      </c>
      <c r="M691" s="11" t="e">
        <f t="shared" si="141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42"/>
        <v>#VALUE!</v>
      </c>
      <c r="S691" s="11" t="e">
        <f t="shared" si="143"/>
        <v>#VALUE!</v>
      </c>
      <c r="T691" s="11" t="e">
        <f t="shared" si="144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32"/>
        <v>#VALUE!</v>
      </c>
      <c r="E692" s="9" t="e">
        <f t="shared" si="133"/>
        <v>#VALUE!</v>
      </c>
      <c r="F692" s="9" t="e">
        <f t="shared" si="134"/>
        <v>#VALUE!</v>
      </c>
      <c r="G692" s="9" t="str">
        <f t="shared" si="135"/>
        <v/>
      </c>
      <c r="H692" s="9" t="str">
        <f t="shared" si="136"/>
        <v/>
      </c>
      <c r="I692" s="9" t="str">
        <f t="shared" si="137"/>
        <v/>
      </c>
      <c r="J692" s="9" t="str">
        <f t="shared" si="138"/>
        <v/>
      </c>
      <c r="K692" s="11" t="e">
        <f t="shared" si="139"/>
        <v>#VALUE!</v>
      </c>
      <c r="L692" s="11" t="e">
        <f t="shared" si="140"/>
        <v>#VALUE!</v>
      </c>
      <c r="M692" s="11" t="e">
        <f t="shared" si="141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42"/>
        <v>#VALUE!</v>
      </c>
      <c r="S692" s="11" t="e">
        <f t="shared" si="143"/>
        <v>#VALUE!</v>
      </c>
      <c r="T692" s="11" t="e">
        <f t="shared" si="144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32"/>
        <v>#VALUE!</v>
      </c>
      <c r="E693" s="9" t="e">
        <f t="shared" si="133"/>
        <v>#VALUE!</v>
      </c>
      <c r="F693" s="9" t="e">
        <f t="shared" si="134"/>
        <v>#VALUE!</v>
      </c>
      <c r="G693" s="9" t="str">
        <f t="shared" si="135"/>
        <v/>
      </c>
      <c r="H693" s="9" t="str">
        <f t="shared" si="136"/>
        <v/>
      </c>
      <c r="I693" s="9" t="str">
        <f t="shared" si="137"/>
        <v/>
      </c>
      <c r="J693" s="9" t="str">
        <f t="shared" si="138"/>
        <v/>
      </c>
      <c r="K693" s="11" t="e">
        <f t="shared" si="139"/>
        <v>#VALUE!</v>
      </c>
      <c r="L693" s="11" t="e">
        <f t="shared" si="140"/>
        <v>#VALUE!</v>
      </c>
      <c r="M693" s="11" t="e">
        <f t="shared" si="141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42"/>
        <v>#VALUE!</v>
      </c>
      <c r="S693" s="11" t="e">
        <f t="shared" si="143"/>
        <v>#VALUE!</v>
      </c>
      <c r="T693" s="11" t="e">
        <f t="shared" si="144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32"/>
        <v>#VALUE!</v>
      </c>
      <c r="E694" s="9" t="e">
        <f t="shared" si="133"/>
        <v>#VALUE!</v>
      </c>
      <c r="F694" s="9" t="e">
        <f t="shared" si="134"/>
        <v>#VALUE!</v>
      </c>
      <c r="G694" s="9" t="str">
        <f t="shared" si="135"/>
        <v/>
      </c>
      <c r="H694" s="9" t="str">
        <f t="shared" si="136"/>
        <v/>
      </c>
      <c r="I694" s="9" t="str">
        <f t="shared" si="137"/>
        <v/>
      </c>
      <c r="J694" s="9" t="str">
        <f t="shared" si="138"/>
        <v/>
      </c>
      <c r="K694" s="11" t="e">
        <f t="shared" si="139"/>
        <v>#VALUE!</v>
      </c>
      <c r="L694" s="11" t="e">
        <f t="shared" si="140"/>
        <v>#VALUE!</v>
      </c>
      <c r="M694" s="11" t="e">
        <f t="shared" si="141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42"/>
        <v>#VALUE!</v>
      </c>
      <c r="S694" s="11" t="e">
        <f t="shared" si="143"/>
        <v>#VALUE!</v>
      </c>
      <c r="T694" s="11" t="e">
        <f t="shared" si="144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32"/>
        <v>#VALUE!</v>
      </c>
      <c r="E695" s="9" t="e">
        <f t="shared" si="133"/>
        <v>#VALUE!</v>
      </c>
      <c r="F695" s="9" t="e">
        <f t="shared" si="134"/>
        <v>#VALUE!</v>
      </c>
      <c r="G695" s="9" t="str">
        <f t="shared" si="135"/>
        <v/>
      </c>
      <c r="H695" s="9" t="str">
        <f t="shared" si="136"/>
        <v/>
      </c>
      <c r="I695" s="9" t="str">
        <f t="shared" si="137"/>
        <v/>
      </c>
      <c r="J695" s="9" t="str">
        <f t="shared" si="138"/>
        <v/>
      </c>
      <c r="K695" s="11" t="e">
        <f t="shared" si="139"/>
        <v>#VALUE!</v>
      </c>
      <c r="L695" s="11" t="e">
        <f t="shared" si="140"/>
        <v>#VALUE!</v>
      </c>
      <c r="M695" s="11" t="e">
        <f t="shared" si="141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42"/>
        <v>#VALUE!</v>
      </c>
      <c r="S695" s="11" t="e">
        <f t="shared" si="143"/>
        <v>#VALUE!</v>
      </c>
      <c r="T695" s="11" t="e">
        <f t="shared" si="144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32"/>
        <v>#VALUE!</v>
      </c>
      <c r="E696" s="9" t="e">
        <f t="shared" si="133"/>
        <v>#VALUE!</v>
      </c>
      <c r="F696" s="9" t="e">
        <f t="shared" si="134"/>
        <v>#VALUE!</v>
      </c>
      <c r="G696" s="9" t="str">
        <f t="shared" si="135"/>
        <v/>
      </c>
      <c r="H696" s="9" t="str">
        <f t="shared" si="136"/>
        <v/>
      </c>
      <c r="I696" s="9" t="str">
        <f t="shared" si="137"/>
        <v/>
      </c>
      <c r="J696" s="9" t="str">
        <f t="shared" si="138"/>
        <v/>
      </c>
      <c r="K696" s="11" t="e">
        <f t="shared" si="139"/>
        <v>#VALUE!</v>
      </c>
      <c r="L696" s="11" t="e">
        <f t="shared" si="140"/>
        <v>#VALUE!</v>
      </c>
      <c r="M696" s="11" t="e">
        <f t="shared" si="141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42"/>
        <v>#VALUE!</v>
      </c>
      <c r="S696" s="11" t="e">
        <f t="shared" si="143"/>
        <v>#VALUE!</v>
      </c>
      <c r="T696" s="11" t="e">
        <f t="shared" si="144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32"/>
        <v>#VALUE!</v>
      </c>
      <c r="E697" s="9" t="e">
        <f t="shared" si="133"/>
        <v>#VALUE!</v>
      </c>
      <c r="F697" s="9" t="e">
        <f t="shared" si="134"/>
        <v>#VALUE!</v>
      </c>
      <c r="G697" s="9" t="str">
        <f t="shared" si="135"/>
        <v/>
      </c>
      <c r="H697" s="9" t="str">
        <f t="shared" si="136"/>
        <v/>
      </c>
      <c r="I697" s="9" t="str">
        <f t="shared" si="137"/>
        <v/>
      </c>
      <c r="J697" s="9" t="str">
        <f t="shared" si="138"/>
        <v/>
      </c>
      <c r="K697" s="11" t="e">
        <f t="shared" si="139"/>
        <v>#VALUE!</v>
      </c>
      <c r="L697" s="11" t="e">
        <f t="shared" si="140"/>
        <v>#VALUE!</v>
      </c>
      <c r="M697" s="11" t="e">
        <f t="shared" si="141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42"/>
        <v>#VALUE!</v>
      </c>
      <c r="S697" s="11" t="e">
        <f t="shared" si="143"/>
        <v>#VALUE!</v>
      </c>
      <c r="T697" s="11" t="e">
        <f t="shared" si="144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32"/>
        <v>#VALUE!</v>
      </c>
      <c r="E698" s="9" t="e">
        <f t="shared" si="133"/>
        <v>#VALUE!</v>
      </c>
      <c r="F698" s="9" t="e">
        <f t="shared" si="134"/>
        <v>#VALUE!</v>
      </c>
      <c r="G698" s="9" t="str">
        <f t="shared" si="135"/>
        <v/>
      </c>
      <c r="H698" s="9" t="str">
        <f t="shared" si="136"/>
        <v/>
      </c>
      <c r="I698" s="9" t="str">
        <f t="shared" si="137"/>
        <v/>
      </c>
      <c r="J698" s="9" t="str">
        <f t="shared" si="138"/>
        <v/>
      </c>
      <c r="K698" s="11" t="e">
        <f t="shared" si="139"/>
        <v>#VALUE!</v>
      </c>
      <c r="L698" s="11" t="e">
        <f t="shared" si="140"/>
        <v>#VALUE!</v>
      </c>
      <c r="M698" s="11" t="e">
        <f t="shared" si="141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42"/>
        <v>#VALUE!</v>
      </c>
      <c r="S698" s="11" t="e">
        <f t="shared" si="143"/>
        <v>#VALUE!</v>
      </c>
      <c r="T698" s="11" t="e">
        <f t="shared" si="144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32"/>
        <v>#VALUE!</v>
      </c>
      <c r="E699" s="9" t="e">
        <f t="shared" si="133"/>
        <v>#VALUE!</v>
      </c>
      <c r="F699" s="9" t="e">
        <f t="shared" si="134"/>
        <v>#VALUE!</v>
      </c>
      <c r="G699" s="9" t="str">
        <f t="shared" si="135"/>
        <v/>
      </c>
      <c r="H699" s="9" t="str">
        <f t="shared" si="136"/>
        <v/>
      </c>
      <c r="I699" s="9" t="str">
        <f t="shared" si="137"/>
        <v/>
      </c>
      <c r="J699" s="9" t="str">
        <f t="shared" si="138"/>
        <v/>
      </c>
      <c r="K699" s="11" t="e">
        <f t="shared" si="139"/>
        <v>#VALUE!</v>
      </c>
      <c r="L699" s="11" t="e">
        <f t="shared" si="140"/>
        <v>#VALUE!</v>
      </c>
      <c r="M699" s="11" t="e">
        <f t="shared" si="141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42"/>
        <v>#VALUE!</v>
      </c>
      <c r="S699" s="11" t="e">
        <f t="shared" si="143"/>
        <v>#VALUE!</v>
      </c>
      <c r="T699" s="11" t="e">
        <f t="shared" si="144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32"/>
        <v>#VALUE!</v>
      </c>
      <c r="E700" s="9" t="e">
        <f t="shared" si="133"/>
        <v>#VALUE!</v>
      </c>
      <c r="F700" s="9" t="e">
        <f t="shared" si="134"/>
        <v>#VALUE!</v>
      </c>
      <c r="G700" s="9" t="str">
        <f t="shared" si="135"/>
        <v/>
      </c>
      <c r="H700" s="9" t="str">
        <f t="shared" si="136"/>
        <v/>
      </c>
      <c r="I700" s="9" t="str">
        <f t="shared" si="137"/>
        <v/>
      </c>
      <c r="J700" s="9" t="str">
        <f t="shared" si="138"/>
        <v/>
      </c>
      <c r="K700" s="11" t="e">
        <f t="shared" si="139"/>
        <v>#VALUE!</v>
      </c>
      <c r="L700" s="11" t="e">
        <f t="shared" si="140"/>
        <v>#VALUE!</v>
      </c>
      <c r="M700" s="11" t="e">
        <f t="shared" si="141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42"/>
        <v>#VALUE!</v>
      </c>
      <c r="S700" s="11" t="e">
        <f t="shared" si="143"/>
        <v>#VALUE!</v>
      </c>
      <c r="T700" s="11" t="e">
        <f t="shared" si="144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32"/>
        <v>#VALUE!</v>
      </c>
      <c r="E701" s="9" t="e">
        <f t="shared" si="133"/>
        <v>#VALUE!</v>
      </c>
      <c r="F701" s="9" t="e">
        <f t="shared" si="134"/>
        <v>#VALUE!</v>
      </c>
      <c r="G701" s="9" t="str">
        <f t="shared" si="135"/>
        <v/>
      </c>
      <c r="H701" s="9" t="str">
        <f t="shared" si="136"/>
        <v/>
      </c>
      <c r="I701" s="9" t="str">
        <f t="shared" si="137"/>
        <v/>
      </c>
      <c r="J701" s="9" t="str">
        <f t="shared" si="138"/>
        <v/>
      </c>
      <c r="K701" s="11" t="e">
        <f t="shared" si="139"/>
        <v>#VALUE!</v>
      </c>
      <c r="L701" s="11" t="e">
        <f t="shared" si="140"/>
        <v>#VALUE!</v>
      </c>
      <c r="M701" s="11" t="e">
        <f t="shared" si="141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42"/>
        <v>#VALUE!</v>
      </c>
      <c r="S701" s="11" t="e">
        <f t="shared" si="143"/>
        <v>#VALUE!</v>
      </c>
      <c r="T701" s="11" t="e">
        <f t="shared" si="144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32"/>
        <v>#VALUE!</v>
      </c>
      <c r="E702" s="9" t="e">
        <f t="shared" si="133"/>
        <v>#VALUE!</v>
      </c>
      <c r="F702" s="9" t="e">
        <f t="shared" si="134"/>
        <v>#VALUE!</v>
      </c>
      <c r="G702" s="9" t="str">
        <f t="shared" si="135"/>
        <v/>
      </c>
      <c r="H702" s="9" t="str">
        <f t="shared" si="136"/>
        <v/>
      </c>
      <c r="I702" s="9" t="str">
        <f t="shared" si="137"/>
        <v/>
      </c>
      <c r="J702" s="9" t="str">
        <f t="shared" si="138"/>
        <v/>
      </c>
      <c r="K702" s="11" t="e">
        <f t="shared" si="139"/>
        <v>#VALUE!</v>
      </c>
      <c r="L702" s="11" t="e">
        <f t="shared" si="140"/>
        <v>#VALUE!</v>
      </c>
      <c r="M702" s="11" t="e">
        <f t="shared" si="141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42"/>
        <v>#VALUE!</v>
      </c>
      <c r="S702" s="11" t="e">
        <f t="shared" si="143"/>
        <v>#VALUE!</v>
      </c>
      <c r="T702" s="11" t="e">
        <f t="shared" si="144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32"/>
        <v>#VALUE!</v>
      </c>
      <c r="E703" s="9" t="e">
        <f t="shared" si="133"/>
        <v>#VALUE!</v>
      </c>
      <c r="F703" s="9" t="e">
        <f t="shared" si="134"/>
        <v>#VALUE!</v>
      </c>
      <c r="G703" s="9" t="str">
        <f t="shared" si="135"/>
        <v/>
      </c>
      <c r="H703" s="9" t="str">
        <f t="shared" si="136"/>
        <v/>
      </c>
      <c r="I703" s="9" t="str">
        <f t="shared" si="137"/>
        <v/>
      </c>
      <c r="J703" s="9" t="str">
        <f t="shared" si="138"/>
        <v/>
      </c>
      <c r="K703" s="11" t="e">
        <f t="shared" si="139"/>
        <v>#VALUE!</v>
      </c>
      <c r="L703" s="11" t="e">
        <f t="shared" si="140"/>
        <v>#VALUE!</v>
      </c>
      <c r="M703" s="11" t="e">
        <f t="shared" si="141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42"/>
        <v>#VALUE!</v>
      </c>
      <c r="S703" s="11" t="e">
        <f t="shared" si="143"/>
        <v>#VALUE!</v>
      </c>
      <c r="T703" s="11" t="e">
        <f t="shared" si="144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32"/>
        <v>#VALUE!</v>
      </c>
      <c r="E704" s="9" t="e">
        <f t="shared" si="133"/>
        <v>#VALUE!</v>
      </c>
      <c r="F704" s="9" t="e">
        <f t="shared" si="134"/>
        <v>#VALUE!</v>
      </c>
      <c r="G704" s="9" t="str">
        <f t="shared" si="135"/>
        <v/>
      </c>
      <c r="H704" s="9" t="str">
        <f t="shared" si="136"/>
        <v/>
      </c>
      <c r="I704" s="9" t="str">
        <f t="shared" si="137"/>
        <v/>
      </c>
      <c r="J704" s="9" t="str">
        <f t="shared" si="138"/>
        <v/>
      </c>
      <c r="K704" s="11" t="e">
        <f t="shared" si="139"/>
        <v>#VALUE!</v>
      </c>
      <c r="L704" s="11" t="e">
        <f t="shared" si="140"/>
        <v>#VALUE!</v>
      </c>
      <c r="M704" s="11" t="e">
        <f t="shared" si="141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42"/>
        <v>#VALUE!</v>
      </c>
      <c r="S704" s="11" t="e">
        <f t="shared" si="143"/>
        <v>#VALUE!</v>
      </c>
      <c r="T704" s="11" t="e">
        <f t="shared" si="144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32"/>
        <v>#VALUE!</v>
      </c>
      <c r="E705" s="9" t="e">
        <f t="shared" si="133"/>
        <v>#VALUE!</v>
      </c>
      <c r="F705" s="9" t="e">
        <f t="shared" si="134"/>
        <v>#VALUE!</v>
      </c>
      <c r="G705" s="9" t="str">
        <f t="shared" si="135"/>
        <v/>
      </c>
      <c r="H705" s="9" t="str">
        <f t="shared" si="136"/>
        <v/>
      </c>
      <c r="I705" s="9" t="str">
        <f t="shared" si="137"/>
        <v/>
      </c>
      <c r="J705" s="9" t="str">
        <f t="shared" si="138"/>
        <v/>
      </c>
      <c r="K705" s="11" t="e">
        <f t="shared" si="139"/>
        <v>#VALUE!</v>
      </c>
      <c r="L705" s="11" t="e">
        <f t="shared" si="140"/>
        <v>#VALUE!</v>
      </c>
      <c r="M705" s="11" t="e">
        <f t="shared" si="141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42"/>
        <v>#VALUE!</v>
      </c>
      <c r="S705" s="11" t="e">
        <f t="shared" si="143"/>
        <v>#VALUE!</v>
      </c>
      <c r="T705" s="11" t="e">
        <f t="shared" si="144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32"/>
        <v>#VALUE!</v>
      </c>
      <c r="E706" s="9" t="e">
        <f t="shared" si="133"/>
        <v>#VALUE!</v>
      </c>
      <c r="F706" s="9" t="e">
        <f t="shared" si="134"/>
        <v>#VALUE!</v>
      </c>
      <c r="G706" s="9" t="str">
        <f t="shared" si="135"/>
        <v/>
      </c>
      <c r="H706" s="9" t="str">
        <f t="shared" si="136"/>
        <v/>
      </c>
      <c r="I706" s="9" t="str">
        <f t="shared" si="137"/>
        <v/>
      </c>
      <c r="J706" s="9" t="str">
        <f t="shared" si="138"/>
        <v/>
      </c>
      <c r="K706" s="11" t="e">
        <f t="shared" si="139"/>
        <v>#VALUE!</v>
      </c>
      <c r="L706" s="11" t="e">
        <f t="shared" si="140"/>
        <v>#VALUE!</v>
      </c>
      <c r="M706" s="11" t="e">
        <f t="shared" si="141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42"/>
        <v>#VALUE!</v>
      </c>
      <c r="S706" s="11" t="e">
        <f t="shared" si="143"/>
        <v>#VALUE!</v>
      </c>
      <c r="T706" s="11" t="e">
        <f t="shared" si="144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32"/>
        <v>#VALUE!</v>
      </c>
      <c r="E707" s="9" t="e">
        <f t="shared" si="133"/>
        <v>#VALUE!</v>
      </c>
      <c r="F707" s="9" t="e">
        <f t="shared" si="134"/>
        <v>#VALUE!</v>
      </c>
      <c r="G707" s="9" t="str">
        <f t="shared" si="135"/>
        <v/>
      </c>
      <c r="H707" s="9" t="str">
        <f t="shared" si="136"/>
        <v/>
      </c>
      <c r="I707" s="9" t="str">
        <f t="shared" si="137"/>
        <v/>
      </c>
      <c r="J707" s="9" t="str">
        <f t="shared" si="138"/>
        <v/>
      </c>
      <c r="K707" s="11" t="e">
        <f t="shared" si="139"/>
        <v>#VALUE!</v>
      </c>
      <c r="L707" s="11" t="e">
        <f t="shared" si="140"/>
        <v>#VALUE!</v>
      </c>
      <c r="M707" s="11" t="e">
        <f t="shared" si="141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42"/>
        <v>#VALUE!</v>
      </c>
      <c r="S707" s="11" t="e">
        <f t="shared" si="143"/>
        <v>#VALUE!</v>
      </c>
      <c r="T707" s="11" t="e">
        <f t="shared" si="144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45">(K708/(AR708+K708-(AR708*K708)))</f>
        <v>#VALUE!</v>
      </c>
      <c r="E708" s="9" t="e">
        <f t="shared" ref="E708:E771" si="146">(L708/(AR708+L708-(AR708*L708)))</f>
        <v>#VALUE!</v>
      </c>
      <c r="F708" s="9" t="e">
        <f t="shared" ref="F708:F771" si="147">(M708/(AR708+M708-(AR708*M708)))</f>
        <v>#VALUE!</v>
      </c>
      <c r="G708" s="9" t="str">
        <f t="shared" ref="G708:G771" si="148">AR708</f>
        <v/>
      </c>
      <c r="H708" s="9" t="str">
        <f t="shared" ref="H708:H771" si="149">IF(A708="","",1/D708)</f>
        <v/>
      </c>
      <c r="I708" s="9" t="str">
        <f t="shared" ref="I708:I771" si="150">IF(B708="","",1/E708)</f>
        <v/>
      </c>
      <c r="J708" s="9" t="str">
        <f t="shared" ref="J708:J771" si="151">IF(C708="","",1/F708)</f>
        <v/>
      </c>
      <c r="K708" s="11" t="e">
        <f t="shared" ref="K708:K771" si="152">1/A708</f>
        <v>#VALUE!</v>
      </c>
      <c r="L708" s="11" t="e">
        <f t="shared" ref="L708:L771" si="153">1/B708</f>
        <v>#VALUE!</v>
      </c>
      <c r="M708" s="11" t="e">
        <f t="shared" ref="M708:M771" si="154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55">O708/N708</f>
        <v>#VALUE!</v>
      </c>
      <c r="S708" s="11" t="e">
        <f t="shared" ref="S708:S771" si="156">P708/N708</f>
        <v>#VALUE!</v>
      </c>
      <c r="T708" s="11" t="e">
        <f t="shared" ref="T708:T771" si="157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45"/>
        <v>#VALUE!</v>
      </c>
      <c r="E709" s="9" t="e">
        <f t="shared" si="146"/>
        <v>#VALUE!</v>
      </c>
      <c r="F709" s="9" t="e">
        <f t="shared" si="147"/>
        <v>#VALUE!</v>
      </c>
      <c r="G709" s="9" t="str">
        <f t="shared" si="148"/>
        <v/>
      </c>
      <c r="H709" s="9" t="str">
        <f t="shared" si="149"/>
        <v/>
      </c>
      <c r="I709" s="9" t="str">
        <f t="shared" si="150"/>
        <v/>
      </c>
      <c r="J709" s="9" t="str">
        <f t="shared" si="151"/>
        <v/>
      </c>
      <c r="K709" s="11" t="e">
        <f t="shared" si="152"/>
        <v>#VALUE!</v>
      </c>
      <c r="L709" s="11" t="e">
        <f t="shared" si="153"/>
        <v>#VALUE!</v>
      </c>
      <c r="M709" s="11" t="e">
        <f t="shared" si="154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55"/>
        <v>#VALUE!</v>
      </c>
      <c r="S709" s="11" t="e">
        <f t="shared" si="156"/>
        <v>#VALUE!</v>
      </c>
      <c r="T709" s="11" t="e">
        <f t="shared" si="157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45"/>
        <v>#VALUE!</v>
      </c>
      <c r="E710" s="9" t="e">
        <f t="shared" si="146"/>
        <v>#VALUE!</v>
      </c>
      <c r="F710" s="9" t="e">
        <f t="shared" si="147"/>
        <v>#VALUE!</v>
      </c>
      <c r="G710" s="9" t="str">
        <f t="shared" si="148"/>
        <v/>
      </c>
      <c r="H710" s="9" t="str">
        <f t="shared" si="149"/>
        <v/>
      </c>
      <c r="I710" s="9" t="str">
        <f t="shared" si="150"/>
        <v/>
      </c>
      <c r="J710" s="9" t="str">
        <f t="shared" si="151"/>
        <v/>
      </c>
      <c r="K710" s="11" t="e">
        <f t="shared" si="152"/>
        <v>#VALUE!</v>
      </c>
      <c r="L710" s="11" t="e">
        <f t="shared" si="153"/>
        <v>#VALUE!</v>
      </c>
      <c r="M710" s="11" t="e">
        <f t="shared" si="154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55"/>
        <v>#VALUE!</v>
      </c>
      <c r="S710" s="11" t="e">
        <f t="shared" si="156"/>
        <v>#VALUE!</v>
      </c>
      <c r="T710" s="11" t="e">
        <f t="shared" si="157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45"/>
        <v>#VALUE!</v>
      </c>
      <c r="E711" s="9" t="e">
        <f t="shared" si="146"/>
        <v>#VALUE!</v>
      </c>
      <c r="F711" s="9" t="e">
        <f t="shared" si="147"/>
        <v>#VALUE!</v>
      </c>
      <c r="G711" s="9" t="str">
        <f t="shared" si="148"/>
        <v/>
      </c>
      <c r="H711" s="9" t="str">
        <f t="shared" si="149"/>
        <v/>
      </c>
      <c r="I711" s="9" t="str">
        <f t="shared" si="150"/>
        <v/>
      </c>
      <c r="J711" s="9" t="str">
        <f t="shared" si="151"/>
        <v/>
      </c>
      <c r="K711" s="11" t="e">
        <f t="shared" si="152"/>
        <v>#VALUE!</v>
      </c>
      <c r="L711" s="11" t="e">
        <f t="shared" si="153"/>
        <v>#VALUE!</v>
      </c>
      <c r="M711" s="11" t="e">
        <f t="shared" si="154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55"/>
        <v>#VALUE!</v>
      </c>
      <c r="S711" s="11" t="e">
        <f t="shared" si="156"/>
        <v>#VALUE!</v>
      </c>
      <c r="T711" s="11" t="e">
        <f t="shared" si="157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45"/>
        <v>#VALUE!</v>
      </c>
      <c r="E712" s="9" t="e">
        <f t="shared" si="146"/>
        <v>#VALUE!</v>
      </c>
      <c r="F712" s="9" t="e">
        <f t="shared" si="147"/>
        <v>#VALUE!</v>
      </c>
      <c r="G712" s="9" t="str">
        <f t="shared" si="148"/>
        <v/>
      </c>
      <c r="H712" s="9" t="str">
        <f t="shared" si="149"/>
        <v/>
      </c>
      <c r="I712" s="9" t="str">
        <f t="shared" si="150"/>
        <v/>
      </c>
      <c r="J712" s="9" t="str">
        <f t="shared" si="151"/>
        <v/>
      </c>
      <c r="K712" s="11" t="e">
        <f t="shared" si="152"/>
        <v>#VALUE!</v>
      </c>
      <c r="L712" s="11" t="e">
        <f t="shared" si="153"/>
        <v>#VALUE!</v>
      </c>
      <c r="M712" s="11" t="e">
        <f t="shared" si="154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55"/>
        <v>#VALUE!</v>
      </c>
      <c r="S712" s="11" t="e">
        <f t="shared" si="156"/>
        <v>#VALUE!</v>
      </c>
      <c r="T712" s="11" t="e">
        <f t="shared" si="157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45"/>
        <v>#VALUE!</v>
      </c>
      <c r="E713" s="9" t="e">
        <f t="shared" si="146"/>
        <v>#VALUE!</v>
      </c>
      <c r="F713" s="9" t="e">
        <f t="shared" si="147"/>
        <v>#VALUE!</v>
      </c>
      <c r="G713" s="9" t="str">
        <f t="shared" si="148"/>
        <v/>
      </c>
      <c r="H713" s="9" t="str">
        <f t="shared" si="149"/>
        <v/>
      </c>
      <c r="I713" s="9" t="str">
        <f t="shared" si="150"/>
        <v/>
      </c>
      <c r="J713" s="9" t="str">
        <f t="shared" si="151"/>
        <v/>
      </c>
      <c r="K713" s="11" t="e">
        <f t="shared" si="152"/>
        <v>#VALUE!</v>
      </c>
      <c r="L713" s="11" t="e">
        <f t="shared" si="153"/>
        <v>#VALUE!</v>
      </c>
      <c r="M713" s="11" t="e">
        <f t="shared" si="154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55"/>
        <v>#VALUE!</v>
      </c>
      <c r="S713" s="11" t="e">
        <f t="shared" si="156"/>
        <v>#VALUE!</v>
      </c>
      <c r="T713" s="11" t="e">
        <f t="shared" si="157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45"/>
        <v>#VALUE!</v>
      </c>
      <c r="E714" s="9" t="e">
        <f t="shared" si="146"/>
        <v>#VALUE!</v>
      </c>
      <c r="F714" s="9" t="e">
        <f t="shared" si="147"/>
        <v>#VALUE!</v>
      </c>
      <c r="G714" s="9" t="str">
        <f t="shared" si="148"/>
        <v/>
      </c>
      <c r="H714" s="9" t="str">
        <f t="shared" si="149"/>
        <v/>
      </c>
      <c r="I714" s="9" t="str">
        <f t="shared" si="150"/>
        <v/>
      </c>
      <c r="J714" s="9" t="str">
        <f t="shared" si="151"/>
        <v/>
      </c>
      <c r="K714" s="11" t="e">
        <f t="shared" si="152"/>
        <v>#VALUE!</v>
      </c>
      <c r="L714" s="11" t="e">
        <f t="shared" si="153"/>
        <v>#VALUE!</v>
      </c>
      <c r="M714" s="11" t="e">
        <f t="shared" si="154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55"/>
        <v>#VALUE!</v>
      </c>
      <c r="S714" s="11" t="e">
        <f t="shared" si="156"/>
        <v>#VALUE!</v>
      </c>
      <c r="T714" s="11" t="e">
        <f t="shared" si="157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45"/>
        <v>#VALUE!</v>
      </c>
      <c r="E715" s="9" t="e">
        <f t="shared" si="146"/>
        <v>#VALUE!</v>
      </c>
      <c r="F715" s="9" t="e">
        <f t="shared" si="147"/>
        <v>#VALUE!</v>
      </c>
      <c r="G715" s="9" t="str">
        <f t="shared" si="148"/>
        <v/>
      </c>
      <c r="H715" s="9" t="str">
        <f t="shared" si="149"/>
        <v/>
      </c>
      <c r="I715" s="9" t="str">
        <f t="shared" si="150"/>
        <v/>
      </c>
      <c r="J715" s="9" t="str">
        <f t="shared" si="151"/>
        <v/>
      </c>
      <c r="K715" s="11" t="e">
        <f t="shared" si="152"/>
        <v>#VALUE!</v>
      </c>
      <c r="L715" s="11" t="e">
        <f t="shared" si="153"/>
        <v>#VALUE!</v>
      </c>
      <c r="M715" s="11" t="e">
        <f t="shared" si="154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55"/>
        <v>#VALUE!</v>
      </c>
      <c r="S715" s="11" t="e">
        <f t="shared" si="156"/>
        <v>#VALUE!</v>
      </c>
      <c r="T715" s="11" t="e">
        <f t="shared" si="157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45"/>
        <v>#VALUE!</v>
      </c>
      <c r="E716" s="9" t="e">
        <f t="shared" si="146"/>
        <v>#VALUE!</v>
      </c>
      <c r="F716" s="9" t="e">
        <f t="shared" si="147"/>
        <v>#VALUE!</v>
      </c>
      <c r="G716" s="9" t="str">
        <f t="shared" si="148"/>
        <v/>
      </c>
      <c r="H716" s="9" t="str">
        <f t="shared" si="149"/>
        <v/>
      </c>
      <c r="I716" s="9" t="str">
        <f t="shared" si="150"/>
        <v/>
      </c>
      <c r="J716" s="9" t="str">
        <f t="shared" si="151"/>
        <v/>
      </c>
      <c r="K716" s="11" t="e">
        <f t="shared" si="152"/>
        <v>#VALUE!</v>
      </c>
      <c r="L716" s="11" t="e">
        <f t="shared" si="153"/>
        <v>#VALUE!</v>
      </c>
      <c r="M716" s="11" t="e">
        <f t="shared" si="154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55"/>
        <v>#VALUE!</v>
      </c>
      <c r="S716" s="11" t="e">
        <f t="shared" si="156"/>
        <v>#VALUE!</v>
      </c>
      <c r="T716" s="11" t="e">
        <f t="shared" si="157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45"/>
        <v>#VALUE!</v>
      </c>
      <c r="E717" s="9" t="e">
        <f t="shared" si="146"/>
        <v>#VALUE!</v>
      </c>
      <c r="F717" s="9" t="e">
        <f t="shared" si="147"/>
        <v>#VALUE!</v>
      </c>
      <c r="G717" s="9" t="str">
        <f t="shared" si="148"/>
        <v/>
      </c>
      <c r="H717" s="9" t="str">
        <f t="shared" si="149"/>
        <v/>
      </c>
      <c r="I717" s="9" t="str">
        <f t="shared" si="150"/>
        <v/>
      </c>
      <c r="J717" s="9" t="str">
        <f t="shared" si="151"/>
        <v/>
      </c>
      <c r="K717" s="11" t="e">
        <f t="shared" si="152"/>
        <v>#VALUE!</v>
      </c>
      <c r="L717" s="11" t="e">
        <f t="shared" si="153"/>
        <v>#VALUE!</v>
      </c>
      <c r="M717" s="11" t="e">
        <f t="shared" si="154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55"/>
        <v>#VALUE!</v>
      </c>
      <c r="S717" s="11" t="e">
        <f t="shared" si="156"/>
        <v>#VALUE!</v>
      </c>
      <c r="T717" s="11" t="e">
        <f t="shared" si="157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45"/>
        <v>#VALUE!</v>
      </c>
      <c r="E718" s="9" t="e">
        <f t="shared" si="146"/>
        <v>#VALUE!</v>
      </c>
      <c r="F718" s="9" t="e">
        <f t="shared" si="147"/>
        <v>#VALUE!</v>
      </c>
      <c r="G718" s="9" t="str">
        <f t="shared" si="148"/>
        <v/>
      </c>
      <c r="H718" s="9" t="str">
        <f t="shared" si="149"/>
        <v/>
      </c>
      <c r="I718" s="9" t="str">
        <f t="shared" si="150"/>
        <v/>
      </c>
      <c r="J718" s="9" t="str">
        <f t="shared" si="151"/>
        <v/>
      </c>
      <c r="K718" s="11" t="e">
        <f t="shared" si="152"/>
        <v>#VALUE!</v>
      </c>
      <c r="L718" s="11" t="e">
        <f t="shared" si="153"/>
        <v>#VALUE!</v>
      </c>
      <c r="M718" s="11" t="e">
        <f t="shared" si="154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55"/>
        <v>#VALUE!</v>
      </c>
      <c r="S718" s="11" t="e">
        <f t="shared" si="156"/>
        <v>#VALUE!</v>
      </c>
      <c r="T718" s="11" t="e">
        <f t="shared" si="157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45"/>
        <v>#VALUE!</v>
      </c>
      <c r="E719" s="9" t="e">
        <f t="shared" si="146"/>
        <v>#VALUE!</v>
      </c>
      <c r="F719" s="9" t="e">
        <f t="shared" si="147"/>
        <v>#VALUE!</v>
      </c>
      <c r="G719" s="9" t="str">
        <f t="shared" si="148"/>
        <v/>
      </c>
      <c r="H719" s="9" t="str">
        <f t="shared" si="149"/>
        <v/>
      </c>
      <c r="I719" s="9" t="str">
        <f t="shared" si="150"/>
        <v/>
      </c>
      <c r="J719" s="9" t="str">
        <f t="shared" si="151"/>
        <v/>
      </c>
      <c r="K719" s="11" t="e">
        <f t="shared" si="152"/>
        <v>#VALUE!</v>
      </c>
      <c r="L719" s="11" t="e">
        <f t="shared" si="153"/>
        <v>#VALUE!</v>
      </c>
      <c r="M719" s="11" t="e">
        <f t="shared" si="154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55"/>
        <v>#VALUE!</v>
      </c>
      <c r="S719" s="11" t="e">
        <f t="shared" si="156"/>
        <v>#VALUE!</v>
      </c>
      <c r="T719" s="11" t="e">
        <f t="shared" si="157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45"/>
        <v>#VALUE!</v>
      </c>
      <c r="E720" s="9" t="e">
        <f t="shared" si="146"/>
        <v>#VALUE!</v>
      </c>
      <c r="F720" s="9" t="e">
        <f t="shared" si="147"/>
        <v>#VALUE!</v>
      </c>
      <c r="G720" s="9" t="str">
        <f t="shared" si="148"/>
        <v/>
      </c>
      <c r="H720" s="9" t="str">
        <f t="shared" si="149"/>
        <v/>
      </c>
      <c r="I720" s="9" t="str">
        <f t="shared" si="150"/>
        <v/>
      </c>
      <c r="J720" s="9" t="str">
        <f t="shared" si="151"/>
        <v/>
      </c>
      <c r="K720" s="11" t="e">
        <f t="shared" si="152"/>
        <v>#VALUE!</v>
      </c>
      <c r="L720" s="11" t="e">
        <f t="shared" si="153"/>
        <v>#VALUE!</v>
      </c>
      <c r="M720" s="11" t="e">
        <f t="shared" si="154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55"/>
        <v>#VALUE!</v>
      </c>
      <c r="S720" s="11" t="e">
        <f t="shared" si="156"/>
        <v>#VALUE!</v>
      </c>
      <c r="T720" s="11" t="e">
        <f t="shared" si="157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45"/>
        <v>#VALUE!</v>
      </c>
      <c r="E721" s="9" t="e">
        <f t="shared" si="146"/>
        <v>#VALUE!</v>
      </c>
      <c r="F721" s="9" t="e">
        <f t="shared" si="147"/>
        <v>#VALUE!</v>
      </c>
      <c r="G721" s="9" t="str">
        <f t="shared" si="148"/>
        <v/>
      </c>
      <c r="H721" s="9" t="str">
        <f t="shared" si="149"/>
        <v/>
      </c>
      <c r="I721" s="9" t="str">
        <f t="shared" si="150"/>
        <v/>
      </c>
      <c r="J721" s="9" t="str">
        <f t="shared" si="151"/>
        <v/>
      </c>
      <c r="K721" s="11" t="e">
        <f t="shared" si="152"/>
        <v>#VALUE!</v>
      </c>
      <c r="L721" s="11" t="e">
        <f t="shared" si="153"/>
        <v>#VALUE!</v>
      </c>
      <c r="M721" s="11" t="e">
        <f t="shared" si="154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55"/>
        <v>#VALUE!</v>
      </c>
      <c r="S721" s="11" t="e">
        <f t="shared" si="156"/>
        <v>#VALUE!</v>
      </c>
      <c r="T721" s="11" t="e">
        <f t="shared" si="157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45"/>
        <v>#VALUE!</v>
      </c>
      <c r="E722" s="9" t="e">
        <f t="shared" si="146"/>
        <v>#VALUE!</v>
      </c>
      <c r="F722" s="9" t="e">
        <f t="shared" si="147"/>
        <v>#VALUE!</v>
      </c>
      <c r="G722" s="9" t="str">
        <f t="shared" si="148"/>
        <v/>
      </c>
      <c r="H722" s="9" t="str">
        <f t="shared" si="149"/>
        <v/>
      </c>
      <c r="I722" s="9" t="str">
        <f t="shared" si="150"/>
        <v/>
      </c>
      <c r="J722" s="9" t="str">
        <f t="shared" si="151"/>
        <v/>
      </c>
      <c r="K722" s="11" t="e">
        <f t="shared" si="152"/>
        <v>#VALUE!</v>
      </c>
      <c r="L722" s="11" t="e">
        <f t="shared" si="153"/>
        <v>#VALUE!</v>
      </c>
      <c r="M722" s="11" t="e">
        <f t="shared" si="154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55"/>
        <v>#VALUE!</v>
      </c>
      <c r="S722" s="11" t="e">
        <f t="shared" si="156"/>
        <v>#VALUE!</v>
      </c>
      <c r="T722" s="11" t="e">
        <f t="shared" si="157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45"/>
        <v>#VALUE!</v>
      </c>
      <c r="E723" s="9" t="e">
        <f t="shared" si="146"/>
        <v>#VALUE!</v>
      </c>
      <c r="F723" s="9" t="e">
        <f t="shared" si="147"/>
        <v>#VALUE!</v>
      </c>
      <c r="G723" s="9" t="str">
        <f t="shared" si="148"/>
        <v/>
      </c>
      <c r="H723" s="9" t="str">
        <f t="shared" si="149"/>
        <v/>
      </c>
      <c r="I723" s="9" t="str">
        <f t="shared" si="150"/>
        <v/>
      </c>
      <c r="J723" s="9" t="str">
        <f t="shared" si="151"/>
        <v/>
      </c>
      <c r="K723" s="11" t="e">
        <f t="shared" si="152"/>
        <v>#VALUE!</v>
      </c>
      <c r="L723" s="11" t="e">
        <f t="shared" si="153"/>
        <v>#VALUE!</v>
      </c>
      <c r="M723" s="11" t="e">
        <f t="shared" si="154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55"/>
        <v>#VALUE!</v>
      </c>
      <c r="S723" s="11" t="e">
        <f t="shared" si="156"/>
        <v>#VALUE!</v>
      </c>
      <c r="T723" s="11" t="e">
        <f t="shared" si="157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45"/>
        <v>#VALUE!</v>
      </c>
      <c r="E724" s="9" t="e">
        <f t="shared" si="146"/>
        <v>#VALUE!</v>
      </c>
      <c r="F724" s="9" t="e">
        <f t="shared" si="147"/>
        <v>#VALUE!</v>
      </c>
      <c r="G724" s="9" t="str">
        <f t="shared" si="148"/>
        <v/>
      </c>
      <c r="H724" s="9" t="str">
        <f t="shared" si="149"/>
        <v/>
      </c>
      <c r="I724" s="9" t="str">
        <f t="shared" si="150"/>
        <v/>
      </c>
      <c r="J724" s="9" t="str">
        <f t="shared" si="151"/>
        <v/>
      </c>
      <c r="K724" s="11" t="e">
        <f t="shared" si="152"/>
        <v>#VALUE!</v>
      </c>
      <c r="L724" s="11" t="e">
        <f t="shared" si="153"/>
        <v>#VALUE!</v>
      </c>
      <c r="M724" s="11" t="e">
        <f t="shared" si="154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55"/>
        <v>#VALUE!</v>
      </c>
      <c r="S724" s="11" t="e">
        <f t="shared" si="156"/>
        <v>#VALUE!</v>
      </c>
      <c r="T724" s="11" t="e">
        <f t="shared" si="157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45"/>
        <v>#VALUE!</v>
      </c>
      <c r="E725" s="9" t="e">
        <f t="shared" si="146"/>
        <v>#VALUE!</v>
      </c>
      <c r="F725" s="9" t="e">
        <f t="shared" si="147"/>
        <v>#VALUE!</v>
      </c>
      <c r="G725" s="9" t="str">
        <f t="shared" si="148"/>
        <v/>
      </c>
      <c r="H725" s="9" t="str">
        <f t="shared" si="149"/>
        <v/>
      </c>
      <c r="I725" s="9" t="str">
        <f t="shared" si="150"/>
        <v/>
      </c>
      <c r="J725" s="9" t="str">
        <f t="shared" si="151"/>
        <v/>
      </c>
      <c r="K725" s="11" t="e">
        <f t="shared" si="152"/>
        <v>#VALUE!</v>
      </c>
      <c r="L725" s="11" t="e">
        <f t="shared" si="153"/>
        <v>#VALUE!</v>
      </c>
      <c r="M725" s="11" t="e">
        <f t="shared" si="154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55"/>
        <v>#VALUE!</v>
      </c>
      <c r="S725" s="11" t="e">
        <f t="shared" si="156"/>
        <v>#VALUE!</v>
      </c>
      <c r="T725" s="11" t="e">
        <f t="shared" si="157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45"/>
        <v>#VALUE!</v>
      </c>
      <c r="E726" s="9" t="e">
        <f t="shared" si="146"/>
        <v>#VALUE!</v>
      </c>
      <c r="F726" s="9" t="e">
        <f t="shared" si="147"/>
        <v>#VALUE!</v>
      </c>
      <c r="G726" s="9" t="str">
        <f t="shared" si="148"/>
        <v/>
      </c>
      <c r="H726" s="9" t="str">
        <f t="shared" si="149"/>
        <v/>
      </c>
      <c r="I726" s="9" t="str">
        <f t="shared" si="150"/>
        <v/>
      </c>
      <c r="J726" s="9" t="str">
        <f t="shared" si="151"/>
        <v/>
      </c>
      <c r="K726" s="11" t="e">
        <f t="shared" si="152"/>
        <v>#VALUE!</v>
      </c>
      <c r="L726" s="11" t="e">
        <f t="shared" si="153"/>
        <v>#VALUE!</v>
      </c>
      <c r="M726" s="11" t="e">
        <f t="shared" si="154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55"/>
        <v>#VALUE!</v>
      </c>
      <c r="S726" s="11" t="e">
        <f t="shared" si="156"/>
        <v>#VALUE!</v>
      </c>
      <c r="T726" s="11" t="e">
        <f t="shared" si="157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45"/>
        <v>#VALUE!</v>
      </c>
      <c r="E727" s="9" t="e">
        <f t="shared" si="146"/>
        <v>#VALUE!</v>
      </c>
      <c r="F727" s="9" t="e">
        <f t="shared" si="147"/>
        <v>#VALUE!</v>
      </c>
      <c r="G727" s="9" t="str">
        <f t="shared" si="148"/>
        <v/>
      </c>
      <c r="H727" s="9" t="str">
        <f t="shared" si="149"/>
        <v/>
      </c>
      <c r="I727" s="9" t="str">
        <f t="shared" si="150"/>
        <v/>
      </c>
      <c r="J727" s="9" t="str">
        <f t="shared" si="151"/>
        <v/>
      </c>
      <c r="K727" s="11" t="e">
        <f t="shared" si="152"/>
        <v>#VALUE!</v>
      </c>
      <c r="L727" s="11" t="e">
        <f t="shared" si="153"/>
        <v>#VALUE!</v>
      </c>
      <c r="M727" s="11" t="e">
        <f t="shared" si="154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55"/>
        <v>#VALUE!</v>
      </c>
      <c r="S727" s="11" t="e">
        <f t="shared" si="156"/>
        <v>#VALUE!</v>
      </c>
      <c r="T727" s="11" t="e">
        <f t="shared" si="157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45"/>
        <v>#VALUE!</v>
      </c>
      <c r="E728" s="9" t="e">
        <f t="shared" si="146"/>
        <v>#VALUE!</v>
      </c>
      <c r="F728" s="9" t="e">
        <f t="shared" si="147"/>
        <v>#VALUE!</v>
      </c>
      <c r="G728" s="9" t="str">
        <f t="shared" si="148"/>
        <v/>
      </c>
      <c r="H728" s="9" t="str">
        <f t="shared" si="149"/>
        <v/>
      </c>
      <c r="I728" s="9" t="str">
        <f t="shared" si="150"/>
        <v/>
      </c>
      <c r="J728" s="9" t="str">
        <f t="shared" si="151"/>
        <v/>
      </c>
      <c r="K728" s="11" t="e">
        <f t="shared" si="152"/>
        <v>#VALUE!</v>
      </c>
      <c r="L728" s="11" t="e">
        <f t="shared" si="153"/>
        <v>#VALUE!</v>
      </c>
      <c r="M728" s="11" t="e">
        <f t="shared" si="154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55"/>
        <v>#VALUE!</v>
      </c>
      <c r="S728" s="11" t="e">
        <f t="shared" si="156"/>
        <v>#VALUE!</v>
      </c>
      <c r="T728" s="11" t="e">
        <f t="shared" si="157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45"/>
        <v>#VALUE!</v>
      </c>
      <c r="E729" s="9" t="e">
        <f t="shared" si="146"/>
        <v>#VALUE!</v>
      </c>
      <c r="F729" s="9" t="e">
        <f t="shared" si="147"/>
        <v>#VALUE!</v>
      </c>
      <c r="G729" s="9" t="str">
        <f t="shared" si="148"/>
        <v/>
      </c>
      <c r="H729" s="9" t="str">
        <f t="shared" si="149"/>
        <v/>
      </c>
      <c r="I729" s="9" t="str">
        <f t="shared" si="150"/>
        <v/>
      </c>
      <c r="J729" s="9" t="str">
        <f t="shared" si="151"/>
        <v/>
      </c>
      <c r="K729" s="11" t="e">
        <f t="shared" si="152"/>
        <v>#VALUE!</v>
      </c>
      <c r="L729" s="11" t="e">
        <f t="shared" si="153"/>
        <v>#VALUE!</v>
      </c>
      <c r="M729" s="11" t="e">
        <f t="shared" si="154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55"/>
        <v>#VALUE!</v>
      </c>
      <c r="S729" s="11" t="e">
        <f t="shared" si="156"/>
        <v>#VALUE!</v>
      </c>
      <c r="T729" s="11" t="e">
        <f t="shared" si="157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45"/>
        <v>#VALUE!</v>
      </c>
      <c r="E730" s="9" t="e">
        <f t="shared" si="146"/>
        <v>#VALUE!</v>
      </c>
      <c r="F730" s="9" t="e">
        <f t="shared" si="147"/>
        <v>#VALUE!</v>
      </c>
      <c r="G730" s="9" t="str">
        <f t="shared" si="148"/>
        <v/>
      </c>
      <c r="H730" s="9" t="str">
        <f t="shared" si="149"/>
        <v/>
      </c>
      <c r="I730" s="9" t="str">
        <f t="shared" si="150"/>
        <v/>
      </c>
      <c r="J730" s="9" t="str">
        <f t="shared" si="151"/>
        <v/>
      </c>
      <c r="K730" s="11" t="e">
        <f t="shared" si="152"/>
        <v>#VALUE!</v>
      </c>
      <c r="L730" s="11" t="e">
        <f t="shared" si="153"/>
        <v>#VALUE!</v>
      </c>
      <c r="M730" s="11" t="e">
        <f t="shared" si="154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55"/>
        <v>#VALUE!</v>
      </c>
      <c r="S730" s="11" t="e">
        <f t="shared" si="156"/>
        <v>#VALUE!</v>
      </c>
      <c r="T730" s="11" t="e">
        <f t="shared" si="157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45"/>
        <v>#VALUE!</v>
      </c>
      <c r="E731" s="9" t="e">
        <f t="shared" si="146"/>
        <v>#VALUE!</v>
      </c>
      <c r="F731" s="9" t="e">
        <f t="shared" si="147"/>
        <v>#VALUE!</v>
      </c>
      <c r="G731" s="9" t="str">
        <f t="shared" si="148"/>
        <v/>
      </c>
      <c r="H731" s="9" t="str">
        <f t="shared" si="149"/>
        <v/>
      </c>
      <c r="I731" s="9" t="str">
        <f t="shared" si="150"/>
        <v/>
      </c>
      <c r="J731" s="9" t="str">
        <f t="shared" si="151"/>
        <v/>
      </c>
      <c r="K731" s="11" t="e">
        <f t="shared" si="152"/>
        <v>#VALUE!</v>
      </c>
      <c r="L731" s="11" t="e">
        <f t="shared" si="153"/>
        <v>#VALUE!</v>
      </c>
      <c r="M731" s="11" t="e">
        <f t="shared" si="154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55"/>
        <v>#VALUE!</v>
      </c>
      <c r="S731" s="11" t="e">
        <f t="shared" si="156"/>
        <v>#VALUE!</v>
      </c>
      <c r="T731" s="11" t="e">
        <f t="shared" si="157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45"/>
        <v>#VALUE!</v>
      </c>
      <c r="E732" s="9" t="e">
        <f t="shared" si="146"/>
        <v>#VALUE!</v>
      </c>
      <c r="F732" s="9" t="e">
        <f t="shared" si="147"/>
        <v>#VALUE!</v>
      </c>
      <c r="G732" s="9" t="str">
        <f t="shared" si="148"/>
        <v/>
      </c>
      <c r="H732" s="9" t="str">
        <f t="shared" si="149"/>
        <v/>
      </c>
      <c r="I732" s="9" t="str">
        <f t="shared" si="150"/>
        <v/>
      </c>
      <c r="J732" s="9" t="str">
        <f t="shared" si="151"/>
        <v/>
      </c>
      <c r="K732" s="11" t="e">
        <f t="shared" si="152"/>
        <v>#VALUE!</v>
      </c>
      <c r="L732" s="11" t="e">
        <f t="shared" si="153"/>
        <v>#VALUE!</v>
      </c>
      <c r="M732" s="11" t="e">
        <f t="shared" si="154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55"/>
        <v>#VALUE!</v>
      </c>
      <c r="S732" s="11" t="e">
        <f t="shared" si="156"/>
        <v>#VALUE!</v>
      </c>
      <c r="T732" s="11" t="e">
        <f t="shared" si="157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45"/>
        <v>#VALUE!</v>
      </c>
      <c r="E733" s="9" t="e">
        <f t="shared" si="146"/>
        <v>#VALUE!</v>
      </c>
      <c r="F733" s="9" t="e">
        <f t="shared" si="147"/>
        <v>#VALUE!</v>
      </c>
      <c r="G733" s="9" t="str">
        <f t="shared" si="148"/>
        <v/>
      </c>
      <c r="H733" s="9" t="str">
        <f t="shared" si="149"/>
        <v/>
      </c>
      <c r="I733" s="9" t="str">
        <f t="shared" si="150"/>
        <v/>
      </c>
      <c r="J733" s="9" t="str">
        <f t="shared" si="151"/>
        <v/>
      </c>
      <c r="K733" s="11" t="e">
        <f t="shared" si="152"/>
        <v>#VALUE!</v>
      </c>
      <c r="L733" s="11" t="e">
        <f t="shared" si="153"/>
        <v>#VALUE!</v>
      </c>
      <c r="M733" s="11" t="e">
        <f t="shared" si="154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55"/>
        <v>#VALUE!</v>
      </c>
      <c r="S733" s="11" t="e">
        <f t="shared" si="156"/>
        <v>#VALUE!</v>
      </c>
      <c r="T733" s="11" t="e">
        <f t="shared" si="157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45"/>
        <v>#VALUE!</v>
      </c>
      <c r="E734" s="9" t="e">
        <f t="shared" si="146"/>
        <v>#VALUE!</v>
      </c>
      <c r="F734" s="9" t="e">
        <f t="shared" si="147"/>
        <v>#VALUE!</v>
      </c>
      <c r="G734" s="9" t="str">
        <f t="shared" si="148"/>
        <v/>
      </c>
      <c r="H734" s="9" t="str">
        <f t="shared" si="149"/>
        <v/>
      </c>
      <c r="I734" s="9" t="str">
        <f t="shared" si="150"/>
        <v/>
      </c>
      <c r="J734" s="9" t="str">
        <f t="shared" si="151"/>
        <v/>
      </c>
      <c r="K734" s="11" t="e">
        <f t="shared" si="152"/>
        <v>#VALUE!</v>
      </c>
      <c r="L734" s="11" t="e">
        <f t="shared" si="153"/>
        <v>#VALUE!</v>
      </c>
      <c r="M734" s="11" t="e">
        <f t="shared" si="154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55"/>
        <v>#VALUE!</v>
      </c>
      <c r="S734" s="11" t="e">
        <f t="shared" si="156"/>
        <v>#VALUE!</v>
      </c>
      <c r="T734" s="11" t="e">
        <f t="shared" si="157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45"/>
        <v>#VALUE!</v>
      </c>
      <c r="E735" s="9" t="e">
        <f t="shared" si="146"/>
        <v>#VALUE!</v>
      </c>
      <c r="F735" s="9" t="e">
        <f t="shared" si="147"/>
        <v>#VALUE!</v>
      </c>
      <c r="G735" s="9" t="str">
        <f t="shared" si="148"/>
        <v/>
      </c>
      <c r="H735" s="9" t="str">
        <f t="shared" si="149"/>
        <v/>
      </c>
      <c r="I735" s="9" t="str">
        <f t="shared" si="150"/>
        <v/>
      </c>
      <c r="J735" s="9" t="str">
        <f t="shared" si="151"/>
        <v/>
      </c>
      <c r="K735" s="11" t="e">
        <f t="shared" si="152"/>
        <v>#VALUE!</v>
      </c>
      <c r="L735" s="11" t="e">
        <f t="shared" si="153"/>
        <v>#VALUE!</v>
      </c>
      <c r="M735" s="11" t="e">
        <f t="shared" si="154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55"/>
        <v>#VALUE!</v>
      </c>
      <c r="S735" s="11" t="e">
        <f t="shared" si="156"/>
        <v>#VALUE!</v>
      </c>
      <c r="T735" s="11" t="e">
        <f t="shared" si="157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45"/>
        <v>#VALUE!</v>
      </c>
      <c r="E736" s="9" t="e">
        <f t="shared" si="146"/>
        <v>#VALUE!</v>
      </c>
      <c r="F736" s="9" t="e">
        <f t="shared" si="147"/>
        <v>#VALUE!</v>
      </c>
      <c r="G736" s="9" t="str">
        <f t="shared" si="148"/>
        <v/>
      </c>
      <c r="H736" s="9" t="str">
        <f t="shared" si="149"/>
        <v/>
      </c>
      <c r="I736" s="9" t="str">
        <f t="shared" si="150"/>
        <v/>
      </c>
      <c r="J736" s="9" t="str">
        <f t="shared" si="151"/>
        <v/>
      </c>
      <c r="K736" s="11" t="e">
        <f t="shared" si="152"/>
        <v>#VALUE!</v>
      </c>
      <c r="L736" s="11" t="e">
        <f t="shared" si="153"/>
        <v>#VALUE!</v>
      </c>
      <c r="M736" s="11" t="e">
        <f t="shared" si="154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55"/>
        <v>#VALUE!</v>
      </c>
      <c r="S736" s="11" t="e">
        <f t="shared" si="156"/>
        <v>#VALUE!</v>
      </c>
      <c r="T736" s="11" t="e">
        <f t="shared" si="157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45"/>
        <v>#VALUE!</v>
      </c>
      <c r="E737" s="9" t="e">
        <f t="shared" si="146"/>
        <v>#VALUE!</v>
      </c>
      <c r="F737" s="9" t="e">
        <f t="shared" si="147"/>
        <v>#VALUE!</v>
      </c>
      <c r="G737" s="9" t="str">
        <f t="shared" si="148"/>
        <v/>
      </c>
      <c r="H737" s="9" t="str">
        <f t="shared" si="149"/>
        <v/>
      </c>
      <c r="I737" s="9" t="str">
        <f t="shared" si="150"/>
        <v/>
      </c>
      <c r="J737" s="9" t="str">
        <f t="shared" si="151"/>
        <v/>
      </c>
      <c r="K737" s="11" t="e">
        <f t="shared" si="152"/>
        <v>#VALUE!</v>
      </c>
      <c r="L737" s="11" t="e">
        <f t="shared" si="153"/>
        <v>#VALUE!</v>
      </c>
      <c r="M737" s="11" t="e">
        <f t="shared" si="154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55"/>
        <v>#VALUE!</v>
      </c>
      <c r="S737" s="11" t="e">
        <f t="shared" si="156"/>
        <v>#VALUE!</v>
      </c>
      <c r="T737" s="11" t="e">
        <f t="shared" si="157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45"/>
        <v>#VALUE!</v>
      </c>
      <c r="E738" s="9" t="e">
        <f t="shared" si="146"/>
        <v>#VALUE!</v>
      </c>
      <c r="F738" s="9" t="e">
        <f t="shared" si="147"/>
        <v>#VALUE!</v>
      </c>
      <c r="G738" s="9" t="str">
        <f t="shared" si="148"/>
        <v/>
      </c>
      <c r="H738" s="9" t="str">
        <f t="shared" si="149"/>
        <v/>
      </c>
      <c r="I738" s="9" t="str">
        <f t="shared" si="150"/>
        <v/>
      </c>
      <c r="J738" s="9" t="str">
        <f t="shared" si="151"/>
        <v/>
      </c>
      <c r="K738" s="11" t="e">
        <f t="shared" si="152"/>
        <v>#VALUE!</v>
      </c>
      <c r="L738" s="11" t="e">
        <f t="shared" si="153"/>
        <v>#VALUE!</v>
      </c>
      <c r="M738" s="11" t="e">
        <f t="shared" si="154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55"/>
        <v>#VALUE!</v>
      </c>
      <c r="S738" s="11" t="e">
        <f t="shared" si="156"/>
        <v>#VALUE!</v>
      </c>
      <c r="T738" s="11" t="e">
        <f t="shared" si="157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45"/>
        <v>#VALUE!</v>
      </c>
      <c r="E739" s="9" t="e">
        <f t="shared" si="146"/>
        <v>#VALUE!</v>
      </c>
      <c r="F739" s="9" t="e">
        <f t="shared" si="147"/>
        <v>#VALUE!</v>
      </c>
      <c r="G739" s="9" t="str">
        <f t="shared" si="148"/>
        <v/>
      </c>
      <c r="H739" s="9" t="str">
        <f t="shared" si="149"/>
        <v/>
      </c>
      <c r="I739" s="9" t="str">
        <f t="shared" si="150"/>
        <v/>
      </c>
      <c r="J739" s="9" t="str">
        <f t="shared" si="151"/>
        <v/>
      </c>
      <c r="K739" s="11" t="e">
        <f t="shared" si="152"/>
        <v>#VALUE!</v>
      </c>
      <c r="L739" s="11" t="e">
        <f t="shared" si="153"/>
        <v>#VALUE!</v>
      </c>
      <c r="M739" s="11" t="e">
        <f t="shared" si="154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55"/>
        <v>#VALUE!</v>
      </c>
      <c r="S739" s="11" t="e">
        <f t="shared" si="156"/>
        <v>#VALUE!</v>
      </c>
      <c r="T739" s="11" t="e">
        <f t="shared" si="157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45"/>
        <v>#VALUE!</v>
      </c>
      <c r="E740" s="9" t="e">
        <f t="shared" si="146"/>
        <v>#VALUE!</v>
      </c>
      <c r="F740" s="9" t="e">
        <f t="shared" si="147"/>
        <v>#VALUE!</v>
      </c>
      <c r="G740" s="9" t="str">
        <f t="shared" si="148"/>
        <v/>
      </c>
      <c r="H740" s="9" t="str">
        <f t="shared" si="149"/>
        <v/>
      </c>
      <c r="I740" s="9" t="str">
        <f t="shared" si="150"/>
        <v/>
      </c>
      <c r="J740" s="9" t="str">
        <f t="shared" si="151"/>
        <v/>
      </c>
      <c r="K740" s="11" t="e">
        <f t="shared" si="152"/>
        <v>#VALUE!</v>
      </c>
      <c r="L740" s="11" t="e">
        <f t="shared" si="153"/>
        <v>#VALUE!</v>
      </c>
      <c r="M740" s="11" t="e">
        <f t="shared" si="154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55"/>
        <v>#VALUE!</v>
      </c>
      <c r="S740" s="11" t="e">
        <f t="shared" si="156"/>
        <v>#VALUE!</v>
      </c>
      <c r="T740" s="11" t="e">
        <f t="shared" si="157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45"/>
        <v>#VALUE!</v>
      </c>
      <c r="E741" s="9" t="e">
        <f t="shared" si="146"/>
        <v>#VALUE!</v>
      </c>
      <c r="F741" s="9" t="e">
        <f t="shared" si="147"/>
        <v>#VALUE!</v>
      </c>
      <c r="G741" s="9" t="str">
        <f t="shared" si="148"/>
        <v/>
      </c>
      <c r="H741" s="9" t="str">
        <f t="shared" si="149"/>
        <v/>
      </c>
      <c r="I741" s="9" t="str">
        <f t="shared" si="150"/>
        <v/>
      </c>
      <c r="J741" s="9" t="str">
        <f t="shared" si="151"/>
        <v/>
      </c>
      <c r="K741" s="11" t="e">
        <f t="shared" si="152"/>
        <v>#VALUE!</v>
      </c>
      <c r="L741" s="11" t="e">
        <f t="shared" si="153"/>
        <v>#VALUE!</v>
      </c>
      <c r="M741" s="11" t="e">
        <f t="shared" si="154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55"/>
        <v>#VALUE!</v>
      </c>
      <c r="S741" s="11" t="e">
        <f t="shared" si="156"/>
        <v>#VALUE!</v>
      </c>
      <c r="T741" s="11" t="e">
        <f t="shared" si="157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45"/>
        <v>#VALUE!</v>
      </c>
      <c r="E742" s="9" t="e">
        <f t="shared" si="146"/>
        <v>#VALUE!</v>
      </c>
      <c r="F742" s="9" t="e">
        <f t="shared" si="147"/>
        <v>#VALUE!</v>
      </c>
      <c r="G742" s="9" t="str">
        <f t="shared" si="148"/>
        <v/>
      </c>
      <c r="H742" s="9" t="str">
        <f t="shared" si="149"/>
        <v/>
      </c>
      <c r="I742" s="9" t="str">
        <f t="shared" si="150"/>
        <v/>
      </c>
      <c r="J742" s="9" t="str">
        <f t="shared" si="151"/>
        <v/>
      </c>
      <c r="K742" s="11" t="e">
        <f t="shared" si="152"/>
        <v>#VALUE!</v>
      </c>
      <c r="L742" s="11" t="e">
        <f t="shared" si="153"/>
        <v>#VALUE!</v>
      </c>
      <c r="M742" s="11" t="e">
        <f t="shared" si="154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55"/>
        <v>#VALUE!</v>
      </c>
      <c r="S742" s="11" t="e">
        <f t="shared" si="156"/>
        <v>#VALUE!</v>
      </c>
      <c r="T742" s="11" t="e">
        <f t="shared" si="157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45"/>
        <v>#VALUE!</v>
      </c>
      <c r="E743" s="9" t="e">
        <f t="shared" si="146"/>
        <v>#VALUE!</v>
      </c>
      <c r="F743" s="9" t="e">
        <f t="shared" si="147"/>
        <v>#VALUE!</v>
      </c>
      <c r="G743" s="9" t="str">
        <f t="shared" si="148"/>
        <v/>
      </c>
      <c r="H743" s="9" t="str">
        <f t="shared" si="149"/>
        <v/>
      </c>
      <c r="I743" s="9" t="str">
        <f t="shared" si="150"/>
        <v/>
      </c>
      <c r="J743" s="9" t="str">
        <f t="shared" si="151"/>
        <v/>
      </c>
      <c r="K743" s="11" t="e">
        <f t="shared" si="152"/>
        <v>#VALUE!</v>
      </c>
      <c r="L743" s="11" t="e">
        <f t="shared" si="153"/>
        <v>#VALUE!</v>
      </c>
      <c r="M743" s="11" t="e">
        <f t="shared" si="154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55"/>
        <v>#VALUE!</v>
      </c>
      <c r="S743" s="11" t="e">
        <f t="shared" si="156"/>
        <v>#VALUE!</v>
      </c>
      <c r="T743" s="11" t="e">
        <f t="shared" si="157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45"/>
        <v>#VALUE!</v>
      </c>
      <c r="E744" s="9" t="e">
        <f t="shared" si="146"/>
        <v>#VALUE!</v>
      </c>
      <c r="F744" s="9" t="e">
        <f t="shared" si="147"/>
        <v>#VALUE!</v>
      </c>
      <c r="G744" s="9" t="str">
        <f t="shared" si="148"/>
        <v/>
      </c>
      <c r="H744" s="9" t="str">
        <f t="shared" si="149"/>
        <v/>
      </c>
      <c r="I744" s="9" t="str">
        <f t="shared" si="150"/>
        <v/>
      </c>
      <c r="J744" s="9" t="str">
        <f t="shared" si="151"/>
        <v/>
      </c>
      <c r="K744" s="11" t="e">
        <f t="shared" si="152"/>
        <v>#VALUE!</v>
      </c>
      <c r="L744" s="11" t="e">
        <f t="shared" si="153"/>
        <v>#VALUE!</v>
      </c>
      <c r="M744" s="11" t="e">
        <f t="shared" si="154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55"/>
        <v>#VALUE!</v>
      </c>
      <c r="S744" s="11" t="e">
        <f t="shared" si="156"/>
        <v>#VALUE!</v>
      </c>
      <c r="T744" s="11" t="e">
        <f t="shared" si="157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45"/>
        <v>#VALUE!</v>
      </c>
      <c r="E745" s="9" t="e">
        <f t="shared" si="146"/>
        <v>#VALUE!</v>
      </c>
      <c r="F745" s="9" t="e">
        <f t="shared" si="147"/>
        <v>#VALUE!</v>
      </c>
      <c r="G745" s="9" t="str">
        <f t="shared" si="148"/>
        <v/>
      </c>
      <c r="H745" s="9" t="str">
        <f t="shared" si="149"/>
        <v/>
      </c>
      <c r="I745" s="9" t="str">
        <f t="shared" si="150"/>
        <v/>
      </c>
      <c r="J745" s="9" t="str">
        <f t="shared" si="151"/>
        <v/>
      </c>
      <c r="K745" s="11" t="e">
        <f t="shared" si="152"/>
        <v>#VALUE!</v>
      </c>
      <c r="L745" s="11" t="e">
        <f t="shared" si="153"/>
        <v>#VALUE!</v>
      </c>
      <c r="M745" s="11" t="e">
        <f t="shared" si="154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55"/>
        <v>#VALUE!</v>
      </c>
      <c r="S745" s="11" t="e">
        <f t="shared" si="156"/>
        <v>#VALUE!</v>
      </c>
      <c r="T745" s="11" t="e">
        <f t="shared" si="157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45"/>
        <v>#VALUE!</v>
      </c>
      <c r="E746" s="9" t="e">
        <f t="shared" si="146"/>
        <v>#VALUE!</v>
      </c>
      <c r="F746" s="9" t="e">
        <f t="shared" si="147"/>
        <v>#VALUE!</v>
      </c>
      <c r="G746" s="9" t="str">
        <f t="shared" si="148"/>
        <v/>
      </c>
      <c r="H746" s="9" t="str">
        <f t="shared" si="149"/>
        <v/>
      </c>
      <c r="I746" s="9" t="str">
        <f t="shared" si="150"/>
        <v/>
      </c>
      <c r="J746" s="9" t="str">
        <f t="shared" si="151"/>
        <v/>
      </c>
      <c r="K746" s="11" t="e">
        <f t="shared" si="152"/>
        <v>#VALUE!</v>
      </c>
      <c r="L746" s="11" t="e">
        <f t="shared" si="153"/>
        <v>#VALUE!</v>
      </c>
      <c r="M746" s="11" t="e">
        <f t="shared" si="154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55"/>
        <v>#VALUE!</v>
      </c>
      <c r="S746" s="11" t="e">
        <f t="shared" si="156"/>
        <v>#VALUE!</v>
      </c>
      <c r="T746" s="11" t="e">
        <f t="shared" si="157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45"/>
        <v>#VALUE!</v>
      </c>
      <c r="E747" s="9" t="e">
        <f t="shared" si="146"/>
        <v>#VALUE!</v>
      </c>
      <c r="F747" s="9" t="e">
        <f t="shared" si="147"/>
        <v>#VALUE!</v>
      </c>
      <c r="G747" s="9" t="str">
        <f t="shared" si="148"/>
        <v/>
      </c>
      <c r="H747" s="9" t="str">
        <f t="shared" si="149"/>
        <v/>
      </c>
      <c r="I747" s="9" t="str">
        <f t="shared" si="150"/>
        <v/>
      </c>
      <c r="J747" s="9" t="str">
        <f t="shared" si="151"/>
        <v/>
      </c>
      <c r="K747" s="11" t="e">
        <f t="shared" si="152"/>
        <v>#VALUE!</v>
      </c>
      <c r="L747" s="11" t="e">
        <f t="shared" si="153"/>
        <v>#VALUE!</v>
      </c>
      <c r="M747" s="11" t="e">
        <f t="shared" si="154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55"/>
        <v>#VALUE!</v>
      </c>
      <c r="S747" s="11" t="e">
        <f t="shared" si="156"/>
        <v>#VALUE!</v>
      </c>
      <c r="T747" s="11" t="e">
        <f t="shared" si="157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45"/>
        <v>#VALUE!</v>
      </c>
      <c r="E748" s="9" t="e">
        <f t="shared" si="146"/>
        <v>#VALUE!</v>
      </c>
      <c r="F748" s="9" t="e">
        <f t="shared" si="147"/>
        <v>#VALUE!</v>
      </c>
      <c r="G748" s="9" t="str">
        <f t="shared" si="148"/>
        <v/>
      </c>
      <c r="H748" s="9" t="str">
        <f t="shared" si="149"/>
        <v/>
      </c>
      <c r="I748" s="9" t="str">
        <f t="shared" si="150"/>
        <v/>
      </c>
      <c r="J748" s="9" t="str">
        <f t="shared" si="151"/>
        <v/>
      </c>
      <c r="K748" s="11" t="e">
        <f t="shared" si="152"/>
        <v>#VALUE!</v>
      </c>
      <c r="L748" s="11" t="e">
        <f t="shared" si="153"/>
        <v>#VALUE!</v>
      </c>
      <c r="M748" s="11" t="e">
        <f t="shared" si="154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55"/>
        <v>#VALUE!</v>
      </c>
      <c r="S748" s="11" t="e">
        <f t="shared" si="156"/>
        <v>#VALUE!</v>
      </c>
      <c r="T748" s="11" t="e">
        <f t="shared" si="157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45"/>
        <v>#VALUE!</v>
      </c>
      <c r="E749" s="9" t="e">
        <f t="shared" si="146"/>
        <v>#VALUE!</v>
      </c>
      <c r="F749" s="9" t="e">
        <f t="shared" si="147"/>
        <v>#VALUE!</v>
      </c>
      <c r="G749" s="9" t="str">
        <f t="shared" si="148"/>
        <v/>
      </c>
      <c r="H749" s="9" t="str">
        <f t="shared" si="149"/>
        <v/>
      </c>
      <c r="I749" s="9" t="str">
        <f t="shared" si="150"/>
        <v/>
      </c>
      <c r="J749" s="9" t="str">
        <f t="shared" si="151"/>
        <v/>
      </c>
      <c r="K749" s="11" t="e">
        <f t="shared" si="152"/>
        <v>#VALUE!</v>
      </c>
      <c r="L749" s="11" t="e">
        <f t="shared" si="153"/>
        <v>#VALUE!</v>
      </c>
      <c r="M749" s="11" t="e">
        <f t="shared" si="154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55"/>
        <v>#VALUE!</v>
      </c>
      <c r="S749" s="11" t="e">
        <f t="shared" si="156"/>
        <v>#VALUE!</v>
      </c>
      <c r="T749" s="11" t="e">
        <f t="shared" si="157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45"/>
        <v>#VALUE!</v>
      </c>
      <c r="E750" s="9" t="e">
        <f t="shared" si="146"/>
        <v>#VALUE!</v>
      </c>
      <c r="F750" s="9" t="e">
        <f t="shared" si="147"/>
        <v>#VALUE!</v>
      </c>
      <c r="G750" s="9" t="str">
        <f t="shared" si="148"/>
        <v/>
      </c>
      <c r="H750" s="9" t="str">
        <f t="shared" si="149"/>
        <v/>
      </c>
      <c r="I750" s="9" t="str">
        <f t="shared" si="150"/>
        <v/>
      </c>
      <c r="J750" s="9" t="str">
        <f t="shared" si="151"/>
        <v/>
      </c>
      <c r="K750" s="11" t="e">
        <f t="shared" si="152"/>
        <v>#VALUE!</v>
      </c>
      <c r="L750" s="11" t="e">
        <f t="shared" si="153"/>
        <v>#VALUE!</v>
      </c>
      <c r="M750" s="11" t="e">
        <f t="shared" si="154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55"/>
        <v>#VALUE!</v>
      </c>
      <c r="S750" s="11" t="e">
        <f t="shared" si="156"/>
        <v>#VALUE!</v>
      </c>
      <c r="T750" s="11" t="e">
        <f t="shared" si="157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45"/>
        <v>#VALUE!</v>
      </c>
      <c r="E751" s="9" t="e">
        <f t="shared" si="146"/>
        <v>#VALUE!</v>
      </c>
      <c r="F751" s="9" t="e">
        <f t="shared" si="147"/>
        <v>#VALUE!</v>
      </c>
      <c r="G751" s="9" t="str">
        <f t="shared" si="148"/>
        <v/>
      </c>
      <c r="H751" s="9" t="str">
        <f t="shared" si="149"/>
        <v/>
      </c>
      <c r="I751" s="9" t="str">
        <f t="shared" si="150"/>
        <v/>
      </c>
      <c r="J751" s="9" t="str">
        <f t="shared" si="151"/>
        <v/>
      </c>
      <c r="K751" s="11" t="e">
        <f t="shared" si="152"/>
        <v>#VALUE!</v>
      </c>
      <c r="L751" s="11" t="e">
        <f t="shared" si="153"/>
        <v>#VALUE!</v>
      </c>
      <c r="M751" s="11" t="e">
        <f t="shared" si="154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55"/>
        <v>#VALUE!</v>
      </c>
      <c r="S751" s="11" t="e">
        <f t="shared" si="156"/>
        <v>#VALUE!</v>
      </c>
      <c r="T751" s="11" t="e">
        <f t="shared" si="157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45"/>
        <v>#VALUE!</v>
      </c>
      <c r="E752" s="9" t="e">
        <f t="shared" si="146"/>
        <v>#VALUE!</v>
      </c>
      <c r="F752" s="9" t="e">
        <f t="shared" si="147"/>
        <v>#VALUE!</v>
      </c>
      <c r="G752" s="9" t="str">
        <f t="shared" si="148"/>
        <v/>
      </c>
      <c r="H752" s="9" t="str">
        <f t="shared" si="149"/>
        <v/>
      </c>
      <c r="I752" s="9" t="str">
        <f t="shared" si="150"/>
        <v/>
      </c>
      <c r="J752" s="9" t="str">
        <f t="shared" si="151"/>
        <v/>
      </c>
      <c r="K752" s="11" t="e">
        <f t="shared" si="152"/>
        <v>#VALUE!</v>
      </c>
      <c r="L752" s="11" t="e">
        <f t="shared" si="153"/>
        <v>#VALUE!</v>
      </c>
      <c r="M752" s="11" t="e">
        <f t="shared" si="154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55"/>
        <v>#VALUE!</v>
      </c>
      <c r="S752" s="11" t="e">
        <f t="shared" si="156"/>
        <v>#VALUE!</v>
      </c>
      <c r="T752" s="11" t="e">
        <f t="shared" si="157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45"/>
        <v>#VALUE!</v>
      </c>
      <c r="E753" s="9" t="e">
        <f t="shared" si="146"/>
        <v>#VALUE!</v>
      </c>
      <c r="F753" s="9" t="e">
        <f t="shared" si="147"/>
        <v>#VALUE!</v>
      </c>
      <c r="G753" s="9" t="str">
        <f t="shared" si="148"/>
        <v/>
      </c>
      <c r="H753" s="9" t="str">
        <f t="shared" si="149"/>
        <v/>
      </c>
      <c r="I753" s="9" t="str">
        <f t="shared" si="150"/>
        <v/>
      </c>
      <c r="J753" s="9" t="str">
        <f t="shared" si="151"/>
        <v/>
      </c>
      <c r="K753" s="11" t="e">
        <f t="shared" si="152"/>
        <v>#VALUE!</v>
      </c>
      <c r="L753" s="11" t="e">
        <f t="shared" si="153"/>
        <v>#VALUE!</v>
      </c>
      <c r="M753" s="11" t="e">
        <f t="shared" si="154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55"/>
        <v>#VALUE!</v>
      </c>
      <c r="S753" s="11" t="e">
        <f t="shared" si="156"/>
        <v>#VALUE!</v>
      </c>
      <c r="T753" s="11" t="e">
        <f t="shared" si="157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45"/>
        <v>#VALUE!</v>
      </c>
      <c r="E754" s="9" t="e">
        <f t="shared" si="146"/>
        <v>#VALUE!</v>
      </c>
      <c r="F754" s="9" t="e">
        <f t="shared" si="147"/>
        <v>#VALUE!</v>
      </c>
      <c r="G754" s="9" t="str">
        <f t="shared" si="148"/>
        <v/>
      </c>
      <c r="H754" s="9" t="str">
        <f t="shared" si="149"/>
        <v/>
      </c>
      <c r="I754" s="9" t="str">
        <f t="shared" si="150"/>
        <v/>
      </c>
      <c r="J754" s="9" t="str">
        <f t="shared" si="151"/>
        <v/>
      </c>
      <c r="K754" s="11" t="e">
        <f t="shared" si="152"/>
        <v>#VALUE!</v>
      </c>
      <c r="L754" s="11" t="e">
        <f t="shared" si="153"/>
        <v>#VALUE!</v>
      </c>
      <c r="M754" s="11" t="e">
        <f t="shared" si="154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55"/>
        <v>#VALUE!</v>
      </c>
      <c r="S754" s="11" t="e">
        <f t="shared" si="156"/>
        <v>#VALUE!</v>
      </c>
      <c r="T754" s="11" t="e">
        <f t="shared" si="157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45"/>
        <v>#VALUE!</v>
      </c>
      <c r="E755" s="9" t="e">
        <f t="shared" si="146"/>
        <v>#VALUE!</v>
      </c>
      <c r="F755" s="9" t="e">
        <f t="shared" si="147"/>
        <v>#VALUE!</v>
      </c>
      <c r="G755" s="9" t="str">
        <f t="shared" si="148"/>
        <v/>
      </c>
      <c r="H755" s="9" t="str">
        <f t="shared" si="149"/>
        <v/>
      </c>
      <c r="I755" s="9" t="str">
        <f t="shared" si="150"/>
        <v/>
      </c>
      <c r="J755" s="9" t="str">
        <f t="shared" si="151"/>
        <v/>
      </c>
      <c r="K755" s="11" t="e">
        <f t="shared" si="152"/>
        <v>#VALUE!</v>
      </c>
      <c r="L755" s="11" t="e">
        <f t="shared" si="153"/>
        <v>#VALUE!</v>
      </c>
      <c r="M755" s="11" t="e">
        <f t="shared" si="154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55"/>
        <v>#VALUE!</v>
      </c>
      <c r="S755" s="11" t="e">
        <f t="shared" si="156"/>
        <v>#VALUE!</v>
      </c>
      <c r="T755" s="11" t="e">
        <f t="shared" si="157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45"/>
        <v>#VALUE!</v>
      </c>
      <c r="E756" s="9" t="e">
        <f t="shared" si="146"/>
        <v>#VALUE!</v>
      </c>
      <c r="F756" s="9" t="e">
        <f t="shared" si="147"/>
        <v>#VALUE!</v>
      </c>
      <c r="G756" s="9" t="str">
        <f t="shared" si="148"/>
        <v/>
      </c>
      <c r="H756" s="9" t="str">
        <f t="shared" si="149"/>
        <v/>
      </c>
      <c r="I756" s="9" t="str">
        <f t="shared" si="150"/>
        <v/>
      </c>
      <c r="J756" s="9" t="str">
        <f t="shared" si="151"/>
        <v/>
      </c>
      <c r="K756" s="11" t="e">
        <f t="shared" si="152"/>
        <v>#VALUE!</v>
      </c>
      <c r="L756" s="11" t="e">
        <f t="shared" si="153"/>
        <v>#VALUE!</v>
      </c>
      <c r="M756" s="11" t="e">
        <f t="shared" si="154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55"/>
        <v>#VALUE!</v>
      </c>
      <c r="S756" s="11" t="e">
        <f t="shared" si="156"/>
        <v>#VALUE!</v>
      </c>
      <c r="T756" s="11" t="e">
        <f t="shared" si="157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45"/>
        <v>#VALUE!</v>
      </c>
      <c r="E757" s="9" t="e">
        <f t="shared" si="146"/>
        <v>#VALUE!</v>
      </c>
      <c r="F757" s="9" t="e">
        <f t="shared" si="147"/>
        <v>#VALUE!</v>
      </c>
      <c r="G757" s="9" t="str">
        <f t="shared" si="148"/>
        <v/>
      </c>
      <c r="H757" s="9" t="str">
        <f t="shared" si="149"/>
        <v/>
      </c>
      <c r="I757" s="9" t="str">
        <f t="shared" si="150"/>
        <v/>
      </c>
      <c r="J757" s="9" t="str">
        <f t="shared" si="151"/>
        <v/>
      </c>
      <c r="K757" s="11" t="e">
        <f t="shared" si="152"/>
        <v>#VALUE!</v>
      </c>
      <c r="L757" s="11" t="e">
        <f t="shared" si="153"/>
        <v>#VALUE!</v>
      </c>
      <c r="M757" s="11" t="e">
        <f t="shared" si="154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55"/>
        <v>#VALUE!</v>
      </c>
      <c r="S757" s="11" t="e">
        <f t="shared" si="156"/>
        <v>#VALUE!</v>
      </c>
      <c r="T757" s="11" t="e">
        <f t="shared" si="157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45"/>
        <v>#VALUE!</v>
      </c>
      <c r="E758" s="9" t="e">
        <f t="shared" si="146"/>
        <v>#VALUE!</v>
      </c>
      <c r="F758" s="9" t="e">
        <f t="shared" si="147"/>
        <v>#VALUE!</v>
      </c>
      <c r="G758" s="9" t="str">
        <f t="shared" si="148"/>
        <v/>
      </c>
      <c r="H758" s="9" t="str">
        <f t="shared" si="149"/>
        <v/>
      </c>
      <c r="I758" s="9" t="str">
        <f t="shared" si="150"/>
        <v/>
      </c>
      <c r="J758" s="9" t="str">
        <f t="shared" si="151"/>
        <v/>
      </c>
      <c r="K758" s="11" t="e">
        <f t="shared" si="152"/>
        <v>#VALUE!</v>
      </c>
      <c r="L758" s="11" t="e">
        <f t="shared" si="153"/>
        <v>#VALUE!</v>
      </c>
      <c r="M758" s="11" t="e">
        <f t="shared" si="154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55"/>
        <v>#VALUE!</v>
      </c>
      <c r="S758" s="11" t="e">
        <f t="shared" si="156"/>
        <v>#VALUE!</v>
      </c>
      <c r="T758" s="11" t="e">
        <f t="shared" si="157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45"/>
        <v>#VALUE!</v>
      </c>
      <c r="E759" s="9" t="e">
        <f t="shared" si="146"/>
        <v>#VALUE!</v>
      </c>
      <c r="F759" s="9" t="e">
        <f t="shared" si="147"/>
        <v>#VALUE!</v>
      </c>
      <c r="G759" s="9" t="str">
        <f t="shared" si="148"/>
        <v/>
      </c>
      <c r="H759" s="9" t="str">
        <f t="shared" si="149"/>
        <v/>
      </c>
      <c r="I759" s="9" t="str">
        <f t="shared" si="150"/>
        <v/>
      </c>
      <c r="J759" s="9" t="str">
        <f t="shared" si="151"/>
        <v/>
      </c>
      <c r="K759" s="11" t="e">
        <f t="shared" si="152"/>
        <v>#VALUE!</v>
      </c>
      <c r="L759" s="11" t="e">
        <f t="shared" si="153"/>
        <v>#VALUE!</v>
      </c>
      <c r="M759" s="11" t="e">
        <f t="shared" si="154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55"/>
        <v>#VALUE!</v>
      </c>
      <c r="S759" s="11" t="e">
        <f t="shared" si="156"/>
        <v>#VALUE!</v>
      </c>
      <c r="T759" s="11" t="e">
        <f t="shared" si="157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45"/>
        <v>#VALUE!</v>
      </c>
      <c r="E760" s="9" t="e">
        <f t="shared" si="146"/>
        <v>#VALUE!</v>
      </c>
      <c r="F760" s="9" t="e">
        <f t="shared" si="147"/>
        <v>#VALUE!</v>
      </c>
      <c r="G760" s="9" t="str">
        <f t="shared" si="148"/>
        <v/>
      </c>
      <c r="H760" s="9" t="str">
        <f t="shared" si="149"/>
        <v/>
      </c>
      <c r="I760" s="9" t="str">
        <f t="shared" si="150"/>
        <v/>
      </c>
      <c r="J760" s="9" t="str">
        <f t="shared" si="151"/>
        <v/>
      </c>
      <c r="K760" s="11" t="e">
        <f t="shared" si="152"/>
        <v>#VALUE!</v>
      </c>
      <c r="L760" s="11" t="e">
        <f t="shared" si="153"/>
        <v>#VALUE!</v>
      </c>
      <c r="M760" s="11" t="e">
        <f t="shared" si="154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55"/>
        <v>#VALUE!</v>
      </c>
      <c r="S760" s="11" t="e">
        <f t="shared" si="156"/>
        <v>#VALUE!</v>
      </c>
      <c r="T760" s="11" t="e">
        <f t="shared" si="157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45"/>
        <v>#VALUE!</v>
      </c>
      <c r="E761" s="9" t="e">
        <f t="shared" si="146"/>
        <v>#VALUE!</v>
      </c>
      <c r="F761" s="9" t="e">
        <f t="shared" si="147"/>
        <v>#VALUE!</v>
      </c>
      <c r="G761" s="9" t="str">
        <f t="shared" si="148"/>
        <v/>
      </c>
      <c r="H761" s="9" t="str">
        <f t="shared" si="149"/>
        <v/>
      </c>
      <c r="I761" s="9" t="str">
        <f t="shared" si="150"/>
        <v/>
      </c>
      <c r="J761" s="9" t="str">
        <f t="shared" si="151"/>
        <v/>
      </c>
      <c r="K761" s="11" t="e">
        <f t="shared" si="152"/>
        <v>#VALUE!</v>
      </c>
      <c r="L761" s="11" t="e">
        <f t="shared" si="153"/>
        <v>#VALUE!</v>
      </c>
      <c r="M761" s="11" t="e">
        <f t="shared" si="154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55"/>
        <v>#VALUE!</v>
      </c>
      <c r="S761" s="11" t="e">
        <f t="shared" si="156"/>
        <v>#VALUE!</v>
      </c>
      <c r="T761" s="11" t="e">
        <f t="shared" si="157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45"/>
        <v>#VALUE!</v>
      </c>
      <c r="E762" s="9" t="e">
        <f t="shared" si="146"/>
        <v>#VALUE!</v>
      </c>
      <c r="F762" s="9" t="e">
        <f t="shared" si="147"/>
        <v>#VALUE!</v>
      </c>
      <c r="G762" s="9" t="str">
        <f t="shared" si="148"/>
        <v/>
      </c>
      <c r="H762" s="9" t="str">
        <f t="shared" si="149"/>
        <v/>
      </c>
      <c r="I762" s="9" t="str">
        <f t="shared" si="150"/>
        <v/>
      </c>
      <c r="J762" s="9" t="str">
        <f t="shared" si="151"/>
        <v/>
      </c>
      <c r="K762" s="11" t="e">
        <f t="shared" si="152"/>
        <v>#VALUE!</v>
      </c>
      <c r="L762" s="11" t="e">
        <f t="shared" si="153"/>
        <v>#VALUE!</v>
      </c>
      <c r="M762" s="11" t="e">
        <f t="shared" si="154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55"/>
        <v>#VALUE!</v>
      </c>
      <c r="S762" s="11" t="e">
        <f t="shared" si="156"/>
        <v>#VALUE!</v>
      </c>
      <c r="T762" s="11" t="e">
        <f t="shared" si="157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45"/>
        <v>#VALUE!</v>
      </c>
      <c r="E763" s="9" t="e">
        <f t="shared" si="146"/>
        <v>#VALUE!</v>
      </c>
      <c r="F763" s="9" t="e">
        <f t="shared" si="147"/>
        <v>#VALUE!</v>
      </c>
      <c r="G763" s="9" t="str">
        <f t="shared" si="148"/>
        <v/>
      </c>
      <c r="H763" s="9" t="str">
        <f t="shared" si="149"/>
        <v/>
      </c>
      <c r="I763" s="9" t="str">
        <f t="shared" si="150"/>
        <v/>
      </c>
      <c r="J763" s="9" t="str">
        <f t="shared" si="151"/>
        <v/>
      </c>
      <c r="K763" s="11" t="e">
        <f t="shared" si="152"/>
        <v>#VALUE!</v>
      </c>
      <c r="L763" s="11" t="e">
        <f t="shared" si="153"/>
        <v>#VALUE!</v>
      </c>
      <c r="M763" s="11" t="e">
        <f t="shared" si="154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55"/>
        <v>#VALUE!</v>
      </c>
      <c r="S763" s="11" t="e">
        <f t="shared" si="156"/>
        <v>#VALUE!</v>
      </c>
      <c r="T763" s="11" t="e">
        <f t="shared" si="157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45"/>
        <v>#VALUE!</v>
      </c>
      <c r="E764" s="9" t="e">
        <f t="shared" si="146"/>
        <v>#VALUE!</v>
      </c>
      <c r="F764" s="9" t="e">
        <f t="shared" si="147"/>
        <v>#VALUE!</v>
      </c>
      <c r="G764" s="9" t="str">
        <f t="shared" si="148"/>
        <v/>
      </c>
      <c r="H764" s="9" t="str">
        <f t="shared" si="149"/>
        <v/>
      </c>
      <c r="I764" s="9" t="str">
        <f t="shared" si="150"/>
        <v/>
      </c>
      <c r="J764" s="9" t="str">
        <f t="shared" si="151"/>
        <v/>
      </c>
      <c r="K764" s="11" t="e">
        <f t="shared" si="152"/>
        <v>#VALUE!</v>
      </c>
      <c r="L764" s="11" t="e">
        <f t="shared" si="153"/>
        <v>#VALUE!</v>
      </c>
      <c r="M764" s="11" t="e">
        <f t="shared" si="154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55"/>
        <v>#VALUE!</v>
      </c>
      <c r="S764" s="11" t="e">
        <f t="shared" si="156"/>
        <v>#VALUE!</v>
      </c>
      <c r="T764" s="11" t="e">
        <f t="shared" si="157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45"/>
        <v>#VALUE!</v>
      </c>
      <c r="E765" s="9" t="e">
        <f t="shared" si="146"/>
        <v>#VALUE!</v>
      </c>
      <c r="F765" s="9" t="e">
        <f t="shared" si="147"/>
        <v>#VALUE!</v>
      </c>
      <c r="G765" s="9" t="str">
        <f t="shared" si="148"/>
        <v/>
      </c>
      <c r="H765" s="9" t="str">
        <f t="shared" si="149"/>
        <v/>
      </c>
      <c r="I765" s="9" t="str">
        <f t="shared" si="150"/>
        <v/>
      </c>
      <c r="J765" s="9" t="str">
        <f t="shared" si="151"/>
        <v/>
      </c>
      <c r="K765" s="11" t="e">
        <f t="shared" si="152"/>
        <v>#VALUE!</v>
      </c>
      <c r="L765" s="11" t="e">
        <f t="shared" si="153"/>
        <v>#VALUE!</v>
      </c>
      <c r="M765" s="11" t="e">
        <f t="shared" si="154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55"/>
        <v>#VALUE!</v>
      </c>
      <c r="S765" s="11" t="e">
        <f t="shared" si="156"/>
        <v>#VALUE!</v>
      </c>
      <c r="T765" s="11" t="e">
        <f t="shared" si="157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45"/>
        <v>#VALUE!</v>
      </c>
      <c r="E766" s="9" t="e">
        <f t="shared" si="146"/>
        <v>#VALUE!</v>
      </c>
      <c r="F766" s="9" t="e">
        <f t="shared" si="147"/>
        <v>#VALUE!</v>
      </c>
      <c r="G766" s="9" t="str">
        <f t="shared" si="148"/>
        <v/>
      </c>
      <c r="H766" s="9" t="str">
        <f t="shared" si="149"/>
        <v/>
      </c>
      <c r="I766" s="9" t="str">
        <f t="shared" si="150"/>
        <v/>
      </c>
      <c r="J766" s="9" t="str">
        <f t="shared" si="151"/>
        <v/>
      </c>
      <c r="K766" s="11" t="e">
        <f t="shared" si="152"/>
        <v>#VALUE!</v>
      </c>
      <c r="L766" s="11" t="e">
        <f t="shared" si="153"/>
        <v>#VALUE!</v>
      </c>
      <c r="M766" s="11" t="e">
        <f t="shared" si="154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55"/>
        <v>#VALUE!</v>
      </c>
      <c r="S766" s="11" t="e">
        <f t="shared" si="156"/>
        <v>#VALUE!</v>
      </c>
      <c r="T766" s="11" t="e">
        <f t="shared" si="157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45"/>
        <v>#VALUE!</v>
      </c>
      <c r="E767" s="9" t="e">
        <f t="shared" si="146"/>
        <v>#VALUE!</v>
      </c>
      <c r="F767" s="9" t="e">
        <f t="shared" si="147"/>
        <v>#VALUE!</v>
      </c>
      <c r="G767" s="9" t="str">
        <f t="shared" si="148"/>
        <v/>
      </c>
      <c r="H767" s="9" t="str">
        <f t="shared" si="149"/>
        <v/>
      </c>
      <c r="I767" s="9" t="str">
        <f t="shared" si="150"/>
        <v/>
      </c>
      <c r="J767" s="9" t="str">
        <f t="shared" si="151"/>
        <v/>
      </c>
      <c r="K767" s="11" t="e">
        <f t="shared" si="152"/>
        <v>#VALUE!</v>
      </c>
      <c r="L767" s="11" t="e">
        <f t="shared" si="153"/>
        <v>#VALUE!</v>
      </c>
      <c r="M767" s="11" t="e">
        <f t="shared" si="154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55"/>
        <v>#VALUE!</v>
      </c>
      <c r="S767" s="11" t="e">
        <f t="shared" si="156"/>
        <v>#VALUE!</v>
      </c>
      <c r="T767" s="11" t="e">
        <f t="shared" si="157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45"/>
        <v>#VALUE!</v>
      </c>
      <c r="E768" s="9" t="e">
        <f t="shared" si="146"/>
        <v>#VALUE!</v>
      </c>
      <c r="F768" s="9" t="e">
        <f t="shared" si="147"/>
        <v>#VALUE!</v>
      </c>
      <c r="G768" s="9" t="str">
        <f t="shared" si="148"/>
        <v/>
      </c>
      <c r="H768" s="9" t="str">
        <f t="shared" si="149"/>
        <v/>
      </c>
      <c r="I768" s="9" t="str">
        <f t="shared" si="150"/>
        <v/>
      </c>
      <c r="J768" s="9" t="str">
        <f t="shared" si="151"/>
        <v/>
      </c>
      <c r="K768" s="11" t="e">
        <f t="shared" si="152"/>
        <v>#VALUE!</v>
      </c>
      <c r="L768" s="11" t="e">
        <f t="shared" si="153"/>
        <v>#VALUE!</v>
      </c>
      <c r="M768" s="11" t="e">
        <f t="shared" si="154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55"/>
        <v>#VALUE!</v>
      </c>
      <c r="S768" s="11" t="e">
        <f t="shared" si="156"/>
        <v>#VALUE!</v>
      </c>
      <c r="T768" s="11" t="e">
        <f t="shared" si="157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45"/>
        <v>#VALUE!</v>
      </c>
      <c r="E769" s="9" t="e">
        <f t="shared" si="146"/>
        <v>#VALUE!</v>
      </c>
      <c r="F769" s="9" t="e">
        <f t="shared" si="147"/>
        <v>#VALUE!</v>
      </c>
      <c r="G769" s="9" t="str">
        <f t="shared" si="148"/>
        <v/>
      </c>
      <c r="H769" s="9" t="str">
        <f t="shared" si="149"/>
        <v/>
      </c>
      <c r="I769" s="9" t="str">
        <f t="shared" si="150"/>
        <v/>
      </c>
      <c r="J769" s="9" t="str">
        <f t="shared" si="151"/>
        <v/>
      </c>
      <c r="K769" s="11" t="e">
        <f t="shared" si="152"/>
        <v>#VALUE!</v>
      </c>
      <c r="L769" s="11" t="e">
        <f t="shared" si="153"/>
        <v>#VALUE!</v>
      </c>
      <c r="M769" s="11" t="e">
        <f t="shared" si="154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55"/>
        <v>#VALUE!</v>
      </c>
      <c r="S769" s="11" t="e">
        <f t="shared" si="156"/>
        <v>#VALUE!</v>
      </c>
      <c r="T769" s="11" t="e">
        <f t="shared" si="157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45"/>
        <v>#VALUE!</v>
      </c>
      <c r="E770" s="9" t="e">
        <f t="shared" si="146"/>
        <v>#VALUE!</v>
      </c>
      <c r="F770" s="9" t="e">
        <f t="shared" si="147"/>
        <v>#VALUE!</v>
      </c>
      <c r="G770" s="9" t="str">
        <f t="shared" si="148"/>
        <v/>
      </c>
      <c r="H770" s="9" t="str">
        <f t="shared" si="149"/>
        <v/>
      </c>
      <c r="I770" s="9" t="str">
        <f t="shared" si="150"/>
        <v/>
      </c>
      <c r="J770" s="9" t="str">
        <f t="shared" si="151"/>
        <v/>
      </c>
      <c r="K770" s="11" t="e">
        <f t="shared" si="152"/>
        <v>#VALUE!</v>
      </c>
      <c r="L770" s="11" t="e">
        <f t="shared" si="153"/>
        <v>#VALUE!</v>
      </c>
      <c r="M770" s="11" t="e">
        <f t="shared" si="154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55"/>
        <v>#VALUE!</v>
      </c>
      <c r="S770" s="11" t="e">
        <f t="shared" si="156"/>
        <v>#VALUE!</v>
      </c>
      <c r="T770" s="11" t="e">
        <f t="shared" si="157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45"/>
        <v>#VALUE!</v>
      </c>
      <c r="E771" s="9" t="e">
        <f t="shared" si="146"/>
        <v>#VALUE!</v>
      </c>
      <c r="F771" s="9" t="e">
        <f t="shared" si="147"/>
        <v>#VALUE!</v>
      </c>
      <c r="G771" s="9" t="str">
        <f t="shared" si="148"/>
        <v/>
      </c>
      <c r="H771" s="9" t="str">
        <f t="shared" si="149"/>
        <v/>
      </c>
      <c r="I771" s="9" t="str">
        <f t="shared" si="150"/>
        <v/>
      </c>
      <c r="J771" s="9" t="str">
        <f t="shared" si="151"/>
        <v/>
      </c>
      <c r="K771" s="11" t="e">
        <f t="shared" si="152"/>
        <v>#VALUE!</v>
      </c>
      <c r="L771" s="11" t="e">
        <f t="shared" si="153"/>
        <v>#VALUE!</v>
      </c>
      <c r="M771" s="11" t="e">
        <f t="shared" si="154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55"/>
        <v>#VALUE!</v>
      </c>
      <c r="S771" s="11" t="e">
        <f t="shared" si="156"/>
        <v>#VALUE!</v>
      </c>
      <c r="T771" s="11" t="e">
        <f t="shared" si="157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58">(K772/(AR772+K772-(AR772*K772)))</f>
        <v>#VALUE!</v>
      </c>
      <c r="E772" s="9" t="e">
        <f t="shared" ref="E772:E835" si="159">(L772/(AR772+L772-(AR772*L772)))</f>
        <v>#VALUE!</v>
      </c>
      <c r="F772" s="9" t="e">
        <f t="shared" ref="F772:F835" si="160">(M772/(AR772+M772-(AR772*M772)))</f>
        <v>#VALUE!</v>
      </c>
      <c r="G772" s="9" t="str">
        <f t="shared" ref="G772:G835" si="161">AR772</f>
        <v/>
      </c>
      <c r="H772" s="9" t="str">
        <f t="shared" ref="H772:H835" si="162">IF(A772="","",1/D772)</f>
        <v/>
      </c>
      <c r="I772" s="9" t="str">
        <f t="shared" ref="I772:I835" si="163">IF(B772="","",1/E772)</f>
        <v/>
      </c>
      <c r="J772" s="9" t="str">
        <f t="shared" ref="J772:J835" si="164">IF(C772="","",1/F772)</f>
        <v/>
      </c>
      <c r="K772" s="11" t="e">
        <f t="shared" ref="K772:K835" si="165">1/A772</f>
        <v>#VALUE!</v>
      </c>
      <c r="L772" s="11" t="e">
        <f t="shared" ref="L772:L835" si="166">1/B772</f>
        <v>#VALUE!</v>
      </c>
      <c r="M772" s="11" t="e">
        <f t="shared" ref="M772:M835" si="167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68">O772/N772</f>
        <v>#VALUE!</v>
      </c>
      <c r="S772" s="11" t="e">
        <f t="shared" ref="S772:S835" si="169">P772/N772</f>
        <v>#VALUE!</v>
      </c>
      <c r="T772" s="11" t="e">
        <f t="shared" ref="T772:T835" si="170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58"/>
        <v>#VALUE!</v>
      </c>
      <c r="E773" s="9" t="e">
        <f t="shared" si="159"/>
        <v>#VALUE!</v>
      </c>
      <c r="F773" s="9" t="e">
        <f t="shared" si="160"/>
        <v>#VALUE!</v>
      </c>
      <c r="G773" s="9" t="str">
        <f t="shared" si="161"/>
        <v/>
      </c>
      <c r="H773" s="9" t="str">
        <f t="shared" si="162"/>
        <v/>
      </c>
      <c r="I773" s="9" t="str">
        <f t="shared" si="163"/>
        <v/>
      </c>
      <c r="J773" s="9" t="str">
        <f t="shared" si="164"/>
        <v/>
      </c>
      <c r="K773" s="11" t="e">
        <f t="shared" si="165"/>
        <v>#VALUE!</v>
      </c>
      <c r="L773" s="11" t="e">
        <f t="shared" si="166"/>
        <v>#VALUE!</v>
      </c>
      <c r="M773" s="11" t="e">
        <f t="shared" si="167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68"/>
        <v>#VALUE!</v>
      </c>
      <c r="S773" s="11" t="e">
        <f t="shared" si="169"/>
        <v>#VALUE!</v>
      </c>
      <c r="T773" s="11" t="e">
        <f t="shared" si="170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58"/>
        <v>#VALUE!</v>
      </c>
      <c r="E774" s="9" t="e">
        <f t="shared" si="159"/>
        <v>#VALUE!</v>
      </c>
      <c r="F774" s="9" t="e">
        <f t="shared" si="160"/>
        <v>#VALUE!</v>
      </c>
      <c r="G774" s="9" t="str">
        <f t="shared" si="161"/>
        <v/>
      </c>
      <c r="H774" s="9" t="str">
        <f t="shared" si="162"/>
        <v/>
      </c>
      <c r="I774" s="9" t="str">
        <f t="shared" si="163"/>
        <v/>
      </c>
      <c r="J774" s="9" t="str">
        <f t="shared" si="164"/>
        <v/>
      </c>
      <c r="K774" s="11" t="e">
        <f t="shared" si="165"/>
        <v>#VALUE!</v>
      </c>
      <c r="L774" s="11" t="e">
        <f t="shared" si="166"/>
        <v>#VALUE!</v>
      </c>
      <c r="M774" s="11" t="e">
        <f t="shared" si="167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68"/>
        <v>#VALUE!</v>
      </c>
      <c r="S774" s="11" t="e">
        <f t="shared" si="169"/>
        <v>#VALUE!</v>
      </c>
      <c r="T774" s="11" t="e">
        <f t="shared" si="170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58"/>
        <v>#VALUE!</v>
      </c>
      <c r="E775" s="9" t="e">
        <f t="shared" si="159"/>
        <v>#VALUE!</v>
      </c>
      <c r="F775" s="9" t="e">
        <f t="shared" si="160"/>
        <v>#VALUE!</v>
      </c>
      <c r="G775" s="9" t="str">
        <f t="shared" si="161"/>
        <v/>
      </c>
      <c r="H775" s="9" t="str">
        <f t="shared" si="162"/>
        <v/>
      </c>
      <c r="I775" s="9" t="str">
        <f t="shared" si="163"/>
        <v/>
      </c>
      <c r="J775" s="9" t="str">
        <f t="shared" si="164"/>
        <v/>
      </c>
      <c r="K775" s="11" t="e">
        <f t="shared" si="165"/>
        <v>#VALUE!</v>
      </c>
      <c r="L775" s="11" t="e">
        <f t="shared" si="166"/>
        <v>#VALUE!</v>
      </c>
      <c r="M775" s="11" t="e">
        <f t="shared" si="167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68"/>
        <v>#VALUE!</v>
      </c>
      <c r="S775" s="11" t="e">
        <f t="shared" si="169"/>
        <v>#VALUE!</v>
      </c>
      <c r="T775" s="11" t="e">
        <f t="shared" si="170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58"/>
        <v>#VALUE!</v>
      </c>
      <c r="E776" s="9" t="e">
        <f t="shared" si="159"/>
        <v>#VALUE!</v>
      </c>
      <c r="F776" s="9" t="e">
        <f t="shared" si="160"/>
        <v>#VALUE!</v>
      </c>
      <c r="G776" s="9" t="str">
        <f t="shared" si="161"/>
        <v/>
      </c>
      <c r="H776" s="9" t="str">
        <f t="shared" si="162"/>
        <v/>
      </c>
      <c r="I776" s="9" t="str">
        <f t="shared" si="163"/>
        <v/>
      </c>
      <c r="J776" s="9" t="str">
        <f t="shared" si="164"/>
        <v/>
      </c>
      <c r="K776" s="11" t="e">
        <f t="shared" si="165"/>
        <v>#VALUE!</v>
      </c>
      <c r="L776" s="11" t="e">
        <f t="shared" si="166"/>
        <v>#VALUE!</v>
      </c>
      <c r="M776" s="11" t="e">
        <f t="shared" si="167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68"/>
        <v>#VALUE!</v>
      </c>
      <c r="S776" s="11" t="e">
        <f t="shared" si="169"/>
        <v>#VALUE!</v>
      </c>
      <c r="T776" s="11" t="e">
        <f t="shared" si="170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58"/>
        <v>#VALUE!</v>
      </c>
      <c r="E777" s="9" t="e">
        <f t="shared" si="159"/>
        <v>#VALUE!</v>
      </c>
      <c r="F777" s="9" t="e">
        <f t="shared" si="160"/>
        <v>#VALUE!</v>
      </c>
      <c r="G777" s="9" t="str">
        <f t="shared" si="161"/>
        <v/>
      </c>
      <c r="H777" s="9" t="str">
        <f t="shared" si="162"/>
        <v/>
      </c>
      <c r="I777" s="9" t="str">
        <f t="shared" si="163"/>
        <v/>
      </c>
      <c r="J777" s="9" t="str">
        <f t="shared" si="164"/>
        <v/>
      </c>
      <c r="K777" s="11" t="e">
        <f t="shared" si="165"/>
        <v>#VALUE!</v>
      </c>
      <c r="L777" s="11" t="e">
        <f t="shared" si="166"/>
        <v>#VALUE!</v>
      </c>
      <c r="M777" s="11" t="e">
        <f t="shared" si="167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68"/>
        <v>#VALUE!</v>
      </c>
      <c r="S777" s="11" t="e">
        <f t="shared" si="169"/>
        <v>#VALUE!</v>
      </c>
      <c r="T777" s="11" t="e">
        <f t="shared" si="170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58"/>
        <v>#VALUE!</v>
      </c>
      <c r="E778" s="9" t="e">
        <f t="shared" si="159"/>
        <v>#VALUE!</v>
      </c>
      <c r="F778" s="9" t="e">
        <f t="shared" si="160"/>
        <v>#VALUE!</v>
      </c>
      <c r="G778" s="9" t="str">
        <f t="shared" si="161"/>
        <v/>
      </c>
      <c r="H778" s="9" t="str">
        <f t="shared" si="162"/>
        <v/>
      </c>
      <c r="I778" s="9" t="str">
        <f t="shared" si="163"/>
        <v/>
      </c>
      <c r="J778" s="9" t="str">
        <f t="shared" si="164"/>
        <v/>
      </c>
      <c r="K778" s="11" t="e">
        <f t="shared" si="165"/>
        <v>#VALUE!</v>
      </c>
      <c r="L778" s="11" t="e">
        <f t="shared" si="166"/>
        <v>#VALUE!</v>
      </c>
      <c r="M778" s="11" t="e">
        <f t="shared" si="167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68"/>
        <v>#VALUE!</v>
      </c>
      <c r="S778" s="11" t="e">
        <f t="shared" si="169"/>
        <v>#VALUE!</v>
      </c>
      <c r="T778" s="11" t="e">
        <f t="shared" si="170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58"/>
        <v>#VALUE!</v>
      </c>
      <c r="E779" s="9" t="e">
        <f t="shared" si="159"/>
        <v>#VALUE!</v>
      </c>
      <c r="F779" s="9" t="e">
        <f t="shared" si="160"/>
        <v>#VALUE!</v>
      </c>
      <c r="G779" s="9" t="str">
        <f t="shared" si="161"/>
        <v/>
      </c>
      <c r="H779" s="9" t="str">
        <f t="shared" si="162"/>
        <v/>
      </c>
      <c r="I779" s="9" t="str">
        <f t="shared" si="163"/>
        <v/>
      </c>
      <c r="J779" s="9" t="str">
        <f t="shared" si="164"/>
        <v/>
      </c>
      <c r="K779" s="11" t="e">
        <f t="shared" si="165"/>
        <v>#VALUE!</v>
      </c>
      <c r="L779" s="11" t="e">
        <f t="shared" si="166"/>
        <v>#VALUE!</v>
      </c>
      <c r="M779" s="11" t="e">
        <f t="shared" si="167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68"/>
        <v>#VALUE!</v>
      </c>
      <c r="S779" s="11" t="e">
        <f t="shared" si="169"/>
        <v>#VALUE!</v>
      </c>
      <c r="T779" s="11" t="e">
        <f t="shared" si="170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58"/>
        <v>#VALUE!</v>
      </c>
      <c r="E780" s="9" t="e">
        <f t="shared" si="159"/>
        <v>#VALUE!</v>
      </c>
      <c r="F780" s="9" t="e">
        <f t="shared" si="160"/>
        <v>#VALUE!</v>
      </c>
      <c r="G780" s="9" t="str">
        <f t="shared" si="161"/>
        <v/>
      </c>
      <c r="H780" s="9" t="str">
        <f t="shared" si="162"/>
        <v/>
      </c>
      <c r="I780" s="9" t="str">
        <f t="shared" si="163"/>
        <v/>
      </c>
      <c r="J780" s="9" t="str">
        <f t="shared" si="164"/>
        <v/>
      </c>
      <c r="K780" s="11" t="e">
        <f t="shared" si="165"/>
        <v>#VALUE!</v>
      </c>
      <c r="L780" s="11" t="e">
        <f t="shared" si="166"/>
        <v>#VALUE!</v>
      </c>
      <c r="M780" s="11" t="e">
        <f t="shared" si="167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68"/>
        <v>#VALUE!</v>
      </c>
      <c r="S780" s="11" t="e">
        <f t="shared" si="169"/>
        <v>#VALUE!</v>
      </c>
      <c r="T780" s="11" t="e">
        <f t="shared" si="170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58"/>
        <v>#VALUE!</v>
      </c>
      <c r="E781" s="9" t="e">
        <f t="shared" si="159"/>
        <v>#VALUE!</v>
      </c>
      <c r="F781" s="9" t="e">
        <f t="shared" si="160"/>
        <v>#VALUE!</v>
      </c>
      <c r="G781" s="9" t="str">
        <f t="shared" si="161"/>
        <v/>
      </c>
      <c r="H781" s="9" t="str">
        <f t="shared" si="162"/>
        <v/>
      </c>
      <c r="I781" s="9" t="str">
        <f t="shared" si="163"/>
        <v/>
      </c>
      <c r="J781" s="9" t="str">
        <f t="shared" si="164"/>
        <v/>
      </c>
      <c r="K781" s="11" t="e">
        <f t="shared" si="165"/>
        <v>#VALUE!</v>
      </c>
      <c r="L781" s="11" t="e">
        <f t="shared" si="166"/>
        <v>#VALUE!</v>
      </c>
      <c r="M781" s="11" t="e">
        <f t="shared" si="167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68"/>
        <v>#VALUE!</v>
      </c>
      <c r="S781" s="11" t="e">
        <f t="shared" si="169"/>
        <v>#VALUE!</v>
      </c>
      <c r="T781" s="11" t="e">
        <f t="shared" si="170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58"/>
        <v>#VALUE!</v>
      </c>
      <c r="E782" s="9" t="e">
        <f t="shared" si="159"/>
        <v>#VALUE!</v>
      </c>
      <c r="F782" s="9" t="e">
        <f t="shared" si="160"/>
        <v>#VALUE!</v>
      </c>
      <c r="G782" s="9" t="str">
        <f t="shared" si="161"/>
        <v/>
      </c>
      <c r="H782" s="9" t="str">
        <f t="shared" si="162"/>
        <v/>
      </c>
      <c r="I782" s="9" t="str">
        <f t="shared" si="163"/>
        <v/>
      </c>
      <c r="J782" s="9" t="str">
        <f t="shared" si="164"/>
        <v/>
      </c>
      <c r="K782" s="11" t="e">
        <f t="shared" si="165"/>
        <v>#VALUE!</v>
      </c>
      <c r="L782" s="11" t="e">
        <f t="shared" si="166"/>
        <v>#VALUE!</v>
      </c>
      <c r="M782" s="11" t="e">
        <f t="shared" si="167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68"/>
        <v>#VALUE!</v>
      </c>
      <c r="S782" s="11" t="e">
        <f t="shared" si="169"/>
        <v>#VALUE!</v>
      </c>
      <c r="T782" s="11" t="e">
        <f t="shared" si="170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58"/>
        <v>#VALUE!</v>
      </c>
      <c r="E783" s="9" t="e">
        <f t="shared" si="159"/>
        <v>#VALUE!</v>
      </c>
      <c r="F783" s="9" t="e">
        <f t="shared" si="160"/>
        <v>#VALUE!</v>
      </c>
      <c r="G783" s="9" t="str">
        <f t="shared" si="161"/>
        <v/>
      </c>
      <c r="H783" s="9" t="str">
        <f t="shared" si="162"/>
        <v/>
      </c>
      <c r="I783" s="9" t="str">
        <f t="shared" si="163"/>
        <v/>
      </c>
      <c r="J783" s="9" t="str">
        <f t="shared" si="164"/>
        <v/>
      </c>
      <c r="K783" s="11" t="e">
        <f t="shared" si="165"/>
        <v>#VALUE!</v>
      </c>
      <c r="L783" s="11" t="e">
        <f t="shared" si="166"/>
        <v>#VALUE!</v>
      </c>
      <c r="M783" s="11" t="e">
        <f t="shared" si="167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68"/>
        <v>#VALUE!</v>
      </c>
      <c r="S783" s="11" t="e">
        <f t="shared" si="169"/>
        <v>#VALUE!</v>
      </c>
      <c r="T783" s="11" t="e">
        <f t="shared" si="170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58"/>
        <v>#VALUE!</v>
      </c>
      <c r="E784" s="9" t="e">
        <f t="shared" si="159"/>
        <v>#VALUE!</v>
      </c>
      <c r="F784" s="9" t="e">
        <f t="shared" si="160"/>
        <v>#VALUE!</v>
      </c>
      <c r="G784" s="9" t="str">
        <f t="shared" si="161"/>
        <v/>
      </c>
      <c r="H784" s="9" t="str">
        <f t="shared" si="162"/>
        <v/>
      </c>
      <c r="I784" s="9" t="str">
        <f t="shared" si="163"/>
        <v/>
      </c>
      <c r="J784" s="9" t="str">
        <f t="shared" si="164"/>
        <v/>
      </c>
      <c r="K784" s="11" t="e">
        <f t="shared" si="165"/>
        <v>#VALUE!</v>
      </c>
      <c r="L784" s="11" t="e">
        <f t="shared" si="166"/>
        <v>#VALUE!</v>
      </c>
      <c r="M784" s="11" t="e">
        <f t="shared" si="167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68"/>
        <v>#VALUE!</v>
      </c>
      <c r="S784" s="11" t="e">
        <f t="shared" si="169"/>
        <v>#VALUE!</v>
      </c>
      <c r="T784" s="11" t="e">
        <f t="shared" si="170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58"/>
        <v>#VALUE!</v>
      </c>
      <c r="E785" s="9" t="e">
        <f t="shared" si="159"/>
        <v>#VALUE!</v>
      </c>
      <c r="F785" s="9" t="e">
        <f t="shared" si="160"/>
        <v>#VALUE!</v>
      </c>
      <c r="G785" s="9" t="str">
        <f t="shared" si="161"/>
        <v/>
      </c>
      <c r="H785" s="9" t="str">
        <f t="shared" si="162"/>
        <v/>
      </c>
      <c r="I785" s="9" t="str">
        <f t="shared" si="163"/>
        <v/>
      </c>
      <c r="J785" s="9" t="str">
        <f t="shared" si="164"/>
        <v/>
      </c>
      <c r="K785" s="11" t="e">
        <f t="shared" si="165"/>
        <v>#VALUE!</v>
      </c>
      <c r="L785" s="11" t="e">
        <f t="shared" si="166"/>
        <v>#VALUE!</v>
      </c>
      <c r="M785" s="11" t="e">
        <f t="shared" si="167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68"/>
        <v>#VALUE!</v>
      </c>
      <c r="S785" s="11" t="e">
        <f t="shared" si="169"/>
        <v>#VALUE!</v>
      </c>
      <c r="T785" s="11" t="e">
        <f t="shared" si="170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58"/>
        <v>#VALUE!</v>
      </c>
      <c r="E786" s="9" t="e">
        <f t="shared" si="159"/>
        <v>#VALUE!</v>
      </c>
      <c r="F786" s="9" t="e">
        <f t="shared" si="160"/>
        <v>#VALUE!</v>
      </c>
      <c r="G786" s="9" t="str">
        <f t="shared" si="161"/>
        <v/>
      </c>
      <c r="H786" s="9" t="str">
        <f t="shared" si="162"/>
        <v/>
      </c>
      <c r="I786" s="9" t="str">
        <f t="shared" si="163"/>
        <v/>
      </c>
      <c r="J786" s="9" t="str">
        <f t="shared" si="164"/>
        <v/>
      </c>
      <c r="K786" s="11" t="e">
        <f t="shared" si="165"/>
        <v>#VALUE!</v>
      </c>
      <c r="L786" s="11" t="e">
        <f t="shared" si="166"/>
        <v>#VALUE!</v>
      </c>
      <c r="M786" s="11" t="e">
        <f t="shared" si="167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68"/>
        <v>#VALUE!</v>
      </c>
      <c r="S786" s="11" t="e">
        <f t="shared" si="169"/>
        <v>#VALUE!</v>
      </c>
      <c r="T786" s="11" t="e">
        <f t="shared" si="170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58"/>
        <v>#VALUE!</v>
      </c>
      <c r="E787" s="9" t="e">
        <f t="shared" si="159"/>
        <v>#VALUE!</v>
      </c>
      <c r="F787" s="9" t="e">
        <f t="shared" si="160"/>
        <v>#VALUE!</v>
      </c>
      <c r="G787" s="9" t="str">
        <f t="shared" si="161"/>
        <v/>
      </c>
      <c r="H787" s="9" t="str">
        <f t="shared" si="162"/>
        <v/>
      </c>
      <c r="I787" s="9" t="str">
        <f t="shared" si="163"/>
        <v/>
      </c>
      <c r="J787" s="9" t="str">
        <f t="shared" si="164"/>
        <v/>
      </c>
      <c r="K787" s="11" t="e">
        <f t="shared" si="165"/>
        <v>#VALUE!</v>
      </c>
      <c r="L787" s="11" t="e">
        <f t="shared" si="166"/>
        <v>#VALUE!</v>
      </c>
      <c r="M787" s="11" t="e">
        <f t="shared" si="167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68"/>
        <v>#VALUE!</v>
      </c>
      <c r="S787" s="11" t="e">
        <f t="shared" si="169"/>
        <v>#VALUE!</v>
      </c>
      <c r="T787" s="11" t="e">
        <f t="shared" si="170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58"/>
        <v>#VALUE!</v>
      </c>
      <c r="E788" s="9" t="e">
        <f t="shared" si="159"/>
        <v>#VALUE!</v>
      </c>
      <c r="F788" s="9" t="e">
        <f t="shared" si="160"/>
        <v>#VALUE!</v>
      </c>
      <c r="G788" s="9" t="str">
        <f t="shared" si="161"/>
        <v/>
      </c>
      <c r="H788" s="9" t="str">
        <f t="shared" si="162"/>
        <v/>
      </c>
      <c r="I788" s="9" t="str">
        <f t="shared" si="163"/>
        <v/>
      </c>
      <c r="J788" s="9" t="str">
        <f t="shared" si="164"/>
        <v/>
      </c>
      <c r="K788" s="11" t="e">
        <f t="shared" si="165"/>
        <v>#VALUE!</v>
      </c>
      <c r="L788" s="11" t="e">
        <f t="shared" si="166"/>
        <v>#VALUE!</v>
      </c>
      <c r="M788" s="11" t="e">
        <f t="shared" si="167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68"/>
        <v>#VALUE!</v>
      </c>
      <c r="S788" s="11" t="e">
        <f t="shared" si="169"/>
        <v>#VALUE!</v>
      </c>
      <c r="T788" s="11" t="e">
        <f t="shared" si="170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58"/>
        <v>#VALUE!</v>
      </c>
      <c r="E789" s="9" t="e">
        <f t="shared" si="159"/>
        <v>#VALUE!</v>
      </c>
      <c r="F789" s="9" t="e">
        <f t="shared" si="160"/>
        <v>#VALUE!</v>
      </c>
      <c r="G789" s="9" t="str">
        <f t="shared" si="161"/>
        <v/>
      </c>
      <c r="H789" s="9" t="str">
        <f t="shared" si="162"/>
        <v/>
      </c>
      <c r="I789" s="9" t="str">
        <f t="shared" si="163"/>
        <v/>
      </c>
      <c r="J789" s="9" t="str">
        <f t="shared" si="164"/>
        <v/>
      </c>
      <c r="K789" s="11" t="e">
        <f t="shared" si="165"/>
        <v>#VALUE!</v>
      </c>
      <c r="L789" s="11" t="e">
        <f t="shared" si="166"/>
        <v>#VALUE!</v>
      </c>
      <c r="M789" s="11" t="e">
        <f t="shared" si="167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68"/>
        <v>#VALUE!</v>
      </c>
      <c r="S789" s="11" t="e">
        <f t="shared" si="169"/>
        <v>#VALUE!</v>
      </c>
      <c r="T789" s="11" t="e">
        <f t="shared" si="170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58"/>
        <v>#VALUE!</v>
      </c>
      <c r="E790" s="9" t="e">
        <f t="shared" si="159"/>
        <v>#VALUE!</v>
      </c>
      <c r="F790" s="9" t="e">
        <f t="shared" si="160"/>
        <v>#VALUE!</v>
      </c>
      <c r="G790" s="9" t="str">
        <f t="shared" si="161"/>
        <v/>
      </c>
      <c r="H790" s="9" t="str">
        <f t="shared" si="162"/>
        <v/>
      </c>
      <c r="I790" s="9" t="str">
        <f t="shared" si="163"/>
        <v/>
      </c>
      <c r="J790" s="9" t="str">
        <f t="shared" si="164"/>
        <v/>
      </c>
      <c r="K790" s="11" t="e">
        <f t="shared" si="165"/>
        <v>#VALUE!</v>
      </c>
      <c r="L790" s="11" t="e">
        <f t="shared" si="166"/>
        <v>#VALUE!</v>
      </c>
      <c r="M790" s="11" t="e">
        <f t="shared" si="167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68"/>
        <v>#VALUE!</v>
      </c>
      <c r="S790" s="11" t="e">
        <f t="shared" si="169"/>
        <v>#VALUE!</v>
      </c>
      <c r="T790" s="11" t="e">
        <f t="shared" si="170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58"/>
        <v>#VALUE!</v>
      </c>
      <c r="E791" s="9" t="e">
        <f t="shared" si="159"/>
        <v>#VALUE!</v>
      </c>
      <c r="F791" s="9" t="e">
        <f t="shared" si="160"/>
        <v>#VALUE!</v>
      </c>
      <c r="G791" s="9" t="str">
        <f t="shared" si="161"/>
        <v/>
      </c>
      <c r="H791" s="9" t="str">
        <f t="shared" si="162"/>
        <v/>
      </c>
      <c r="I791" s="9" t="str">
        <f t="shared" si="163"/>
        <v/>
      </c>
      <c r="J791" s="9" t="str">
        <f t="shared" si="164"/>
        <v/>
      </c>
      <c r="K791" s="11" t="e">
        <f t="shared" si="165"/>
        <v>#VALUE!</v>
      </c>
      <c r="L791" s="11" t="e">
        <f t="shared" si="166"/>
        <v>#VALUE!</v>
      </c>
      <c r="M791" s="11" t="e">
        <f t="shared" si="167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68"/>
        <v>#VALUE!</v>
      </c>
      <c r="S791" s="11" t="e">
        <f t="shared" si="169"/>
        <v>#VALUE!</v>
      </c>
      <c r="T791" s="11" t="e">
        <f t="shared" si="170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58"/>
        <v>#VALUE!</v>
      </c>
      <c r="E792" s="9" t="e">
        <f t="shared" si="159"/>
        <v>#VALUE!</v>
      </c>
      <c r="F792" s="9" t="e">
        <f t="shared" si="160"/>
        <v>#VALUE!</v>
      </c>
      <c r="G792" s="9" t="str">
        <f t="shared" si="161"/>
        <v/>
      </c>
      <c r="H792" s="9" t="str">
        <f t="shared" si="162"/>
        <v/>
      </c>
      <c r="I792" s="9" t="str">
        <f t="shared" si="163"/>
        <v/>
      </c>
      <c r="J792" s="9" t="str">
        <f t="shared" si="164"/>
        <v/>
      </c>
      <c r="K792" s="11" t="e">
        <f t="shared" si="165"/>
        <v>#VALUE!</v>
      </c>
      <c r="L792" s="11" t="e">
        <f t="shared" si="166"/>
        <v>#VALUE!</v>
      </c>
      <c r="M792" s="11" t="e">
        <f t="shared" si="167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68"/>
        <v>#VALUE!</v>
      </c>
      <c r="S792" s="11" t="e">
        <f t="shared" si="169"/>
        <v>#VALUE!</v>
      </c>
      <c r="T792" s="11" t="e">
        <f t="shared" si="170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58"/>
        <v>#VALUE!</v>
      </c>
      <c r="E793" s="9" t="e">
        <f t="shared" si="159"/>
        <v>#VALUE!</v>
      </c>
      <c r="F793" s="9" t="e">
        <f t="shared" si="160"/>
        <v>#VALUE!</v>
      </c>
      <c r="G793" s="9" t="str">
        <f t="shared" si="161"/>
        <v/>
      </c>
      <c r="H793" s="9" t="str">
        <f t="shared" si="162"/>
        <v/>
      </c>
      <c r="I793" s="9" t="str">
        <f t="shared" si="163"/>
        <v/>
      </c>
      <c r="J793" s="9" t="str">
        <f t="shared" si="164"/>
        <v/>
      </c>
      <c r="K793" s="11" t="e">
        <f t="shared" si="165"/>
        <v>#VALUE!</v>
      </c>
      <c r="L793" s="11" t="e">
        <f t="shared" si="166"/>
        <v>#VALUE!</v>
      </c>
      <c r="M793" s="11" t="e">
        <f t="shared" si="167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68"/>
        <v>#VALUE!</v>
      </c>
      <c r="S793" s="11" t="e">
        <f t="shared" si="169"/>
        <v>#VALUE!</v>
      </c>
      <c r="T793" s="11" t="e">
        <f t="shared" si="170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58"/>
        <v>#VALUE!</v>
      </c>
      <c r="E794" s="9" t="e">
        <f t="shared" si="159"/>
        <v>#VALUE!</v>
      </c>
      <c r="F794" s="9" t="e">
        <f t="shared" si="160"/>
        <v>#VALUE!</v>
      </c>
      <c r="G794" s="9" t="str">
        <f t="shared" si="161"/>
        <v/>
      </c>
      <c r="H794" s="9" t="str">
        <f t="shared" si="162"/>
        <v/>
      </c>
      <c r="I794" s="9" t="str">
        <f t="shared" si="163"/>
        <v/>
      </c>
      <c r="J794" s="9" t="str">
        <f t="shared" si="164"/>
        <v/>
      </c>
      <c r="K794" s="11" t="e">
        <f t="shared" si="165"/>
        <v>#VALUE!</v>
      </c>
      <c r="L794" s="11" t="e">
        <f t="shared" si="166"/>
        <v>#VALUE!</v>
      </c>
      <c r="M794" s="11" t="e">
        <f t="shared" si="167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68"/>
        <v>#VALUE!</v>
      </c>
      <c r="S794" s="11" t="e">
        <f t="shared" si="169"/>
        <v>#VALUE!</v>
      </c>
      <c r="T794" s="11" t="e">
        <f t="shared" si="170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58"/>
        <v>#VALUE!</v>
      </c>
      <c r="E795" s="9" t="e">
        <f t="shared" si="159"/>
        <v>#VALUE!</v>
      </c>
      <c r="F795" s="9" t="e">
        <f t="shared" si="160"/>
        <v>#VALUE!</v>
      </c>
      <c r="G795" s="9" t="str">
        <f t="shared" si="161"/>
        <v/>
      </c>
      <c r="H795" s="9" t="str">
        <f t="shared" si="162"/>
        <v/>
      </c>
      <c r="I795" s="9" t="str">
        <f t="shared" si="163"/>
        <v/>
      </c>
      <c r="J795" s="9" t="str">
        <f t="shared" si="164"/>
        <v/>
      </c>
      <c r="K795" s="11" t="e">
        <f t="shared" si="165"/>
        <v>#VALUE!</v>
      </c>
      <c r="L795" s="11" t="e">
        <f t="shared" si="166"/>
        <v>#VALUE!</v>
      </c>
      <c r="M795" s="11" t="e">
        <f t="shared" si="167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68"/>
        <v>#VALUE!</v>
      </c>
      <c r="S795" s="11" t="e">
        <f t="shared" si="169"/>
        <v>#VALUE!</v>
      </c>
      <c r="T795" s="11" t="e">
        <f t="shared" si="170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58"/>
        <v>#VALUE!</v>
      </c>
      <c r="E796" s="9" t="e">
        <f t="shared" si="159"/>
        <v>#VALUE!</v>
      </c>
      <c r="F796" s="9" t="e">
        <f t="shared" si="160"/>
        <v>#VALUE!</v>
      </c>
      <c r="G796" s="9" t="str">
        <f t="shared" si="161"/>
        <v/>
      </c>
      <c r="H796" s="9" t="str">
        <f t="shared" si="162"/>
        <v/>
      </c>
      <c r="I796" s="9" t="str">
        <f t="shared" si="163"/>
        <v/>
      </c>
      <c r="J796" s="9" t="str">
        <f t="shared" si="164"/>
        <v/>
      </c>
      <c r="K796" s="11" t="e">
        <f t="shared" si="165"/>
        <v>#VALUE!</v>
      </c>
      <c r="L796" s="11" t="e">
        <f t="shared" si="166"/>
        <v>#VALUE!</v>
      </c>
      <c r="M796" s="11" t="e">
        <f t="shared" si="167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68"/>
        <v>#VALUE!</v>
      </c>
      <c r="S796" s="11" t="e">
        <f t="shared" si="169"/>
        <v>#VALUE!</v>
      </c>
      <c r="T796" s="11" t="e">
        <f t="shared" si="170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58"/>
        <v>#VALUE!</v>
      </c>
      <c r="E797" s="9" t="e">
        <f t="shared" si="159"/>
        <v>#VALUE!</v>
      </c>
      <c r="F797" s="9" t="e">
        <f t="shared" si="160"/>
        <v>#VALUE!</v>
      </c>
      <c r="G797" s="9" t="str">
        <f t="shared" si="161"/>
        <v/>
      </c>
      <c r="H797" s="9" t="str">
        <f t="shared" si="162"/>
        <v/>
      </c>
      <c r="I797" s="9" t="str">
        <f t="shared" si="163"/>
        <v/>
      </c>
      <c r="J797" s="9" t="str">
        <f t="shared" si="164"/>
        <v/>
      </c>
      <c r="K797" s="11" t="e">
        <f t="shared" si="165"/>
        <v>#VALUE!</v>
      </c>
      <c r="L797" s="11" t="e">
        <f t="shared" si="166"/>
        <v>#VALUE!</v>
      </c>
      <c r="M797" s="11" t="e">
        <f t="shared" si="167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68"/>
        <v>#VALUE!</v>
      </c>
      <c r="S797" s="11" t="e">
        <f t="shared" si="169"/>
        <v>#VALUE!</v>
      </c>
      <c r="T797" s="11" t="e">
        <f t="shared" si="170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58"/>
        <v>#VALUE!</v>
      </c>
      <c r="E798" s="9" t="e">
        <f t="shared" si="159"/>
        <v>#VALUE!</v>
      </c>
      <c r="F798" s="9" t="e">
        <f t="shared" si="160"/>
        <v>#VALUE!</v>
      </c>
      <c r="G798" s="9" t="str">
        <f t="shared" si="161"/>
        <v/>
      </c>
      <c r="H798" s="9" t="str">
        <f t="shared" si="162"/>
        <v/>
      </c>
      <c r="I798" s="9" t="str">
        <f t="shared" si="163"/>
        <v/>
      </c>
      <c r="J798" s="9" t="str">
        <f t="shared" si="164"/>
        <v/>
      </c>
      <c r="K798" s="11" t="e">
        <f t="shared" si="165"/>
        <v>#VALUE!</v>
      </c>
      <c r="L798" s="11" t="e">
        <f t="shared" si="166"/>
        <v>#VALUE!</v>
      </c>
      <c r="M798" s="11" t="e">
        <f t="shared" si="167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68"/>
        <v>#VALUE!</v>
      </c>
      <c r="S798" s="11" t="e">
        <f t="shared" si="169"/>
        <v>#VALUE!</v>
      </c>
      <c r="T798" s="11" t="e">
        <f t="shared" si="170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58"/>
        <v>#VALUE!</v>
      </c>
      <c r="E799" s="9" t="e">
        <f t="shared" si="159"/>
        <v>#VALUE!</v>
      </c>
      <c r="F799" s="9" t="e">
        <f t="shared" si="160"/>
        <v>#VALUE!</v>
      </c>
      <c r="G799" s="9" t="str">
        <f t="shared" si="161"/>
        <v/>
      </c>
      <c r="H799" s="9" t="str">
        <f t="shared" si="162"/>
        <v/>
      </c>
      <c r="I799" s="9" t="str">
        <f t="shared" si="163"/>
        <v/>
      </c>
      <c r="J799" s="9" t="str">
        <f t="shared" si="164"/>
        <v/>
      </c>
      <c r="K799" s="11" t="e">
        <f t="shared" si="165"/>
        <v>#VALUE!</v>
      </c>
      <c r="L799" s="11" t="e">
        <f t="shared" si="166"/>
        <v>#VALUE!</v>
      </c>
      <c r="M799" s="11" t="e">
        <f t="shared" si="167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68"/>
        <v>#VALUE!</v>
      </c>
      <c r="S799" s="11" t="e">
        <f t="shared" si="169"/>
        <v>#VALUE!</v>
      </c>
      <c r="T799" s="11" t="e">
        <f t="shared" si="170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58"/>
        <v>#VALUE!</v>
      </c>
      <c r="E800" s="9" t="e">
        <f t="shared" si="159"/>
        <v>#VALUE!</v>
      </c>
      <c r="F800" s="9" t="e">
        <f t="shared" si="160"/>
        <v>#VALUE!</v>
      </c>
      <c r="G800" s="9" t="str">
        <f t="shared" si="161"/>
        <v/>
      </c>
      <c r="H800" s="9" t="str">
        <f t="shared" si="162"/>
        <v/>
      </c>
      <c r="I800" s="9" t="str">
        <f t="shared" si="163"/>
        <v/>
      </c>
      <c r="J800" s="9" t="str">
        <f t="shared" si="164"/>
        <v/>
      </c>
      <c r="K800" s="11" t="e">
        <f t="shared" si="165"/>
        <v>#VALUE!</v>
      </c>
      <c r="L800" s="11" t="e">
        <f t="shared" si="166"/>
        <v>#VALUE!</v>
      </c>
      <c r="M800" s="11" t="e">
        <f t="shared" si="167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68"/>
        <v>#VALUE!</v>
      </c>
      <c r="S800" s="11" t="e">
        <f t="shared" si="169"/>
        <v>#VALUE!</v>
      </c>
      <c r="T800" s="11" t="e">
        <f t="shared" si="170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58"/>
        <v>#VALUE!</v>
      </c>
      <c r="E801" s="9" t="e">
        <f t="shared" si="159"/>
        <v>#VALUE!</v>
      </c>
      <c r="F801" s="9" t="e">
        <f t="shared" si="160"/>
        <v>#VALUE!</v>
      </c>
      <c r="G801" s="9" t="str">
        <f t="shared" si="161"/>
        <v/>
      </c>
      <c r="H801" s="9" t="str">
        <f t="shared" si="162"/>
        <v/>
      </c>
      <c r="I801" s="9" t="str">
        <f t="shared" si="163"/>
        <v/>
      </c>
      <c r="J801" s="9" t="str">
        <f t="shared" si="164"/>
        <v/>
      </c>
      <c r="K801" s="11" t="e">
        <f t="shared" si="165"/>
        <v>#VALUE!</v>
      </c>
      <c r="L801" s="11" t="e">
        <f t="shared" si="166"/>
        <v>#VALUE!</v>
      </c>
      <c r="M801" s="11" t="e">
        <f t="shared" si="167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68"/>
        <v>#VALUE!</v>
      </c>
      <c r="S801" s="11" t="e">
        <f t="shared" si="169"/>
        <v>#VALUE!</v>
      </c>
      <c r="T801" s="11" t="e">
        <f t="shared" si="170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58"/>
        <v>#VALUE!</v>
      </c>
      <c r="E802" s="9" t="e">
        <f t="shared" si="159"/>
        <v>#VALUE!</v>
      </c>
      <c r="F802" s="9" t="e">
        <f t="shared" si="160"/>
        <v>#VALUE!</v>
      </c>
      <c r="G802" s="9" t="str">
        <f t="shared" si="161"/>
        <v/>
      </c>
      <c r="H802" s="9" t="str">
        <f t="shared" si="162"/>
        <v/>
      </c>
      <c r="I802" s="9" t="str">
        <f t="shared" si="163"/>
        <v/>
      </c>
      <c r="J802" s="9" t="str">
        <f t="shared" si="164"/>
        <v/>
      </c>
      <c r="K802" s="11" t="e">
        <f t="shared" si="165"/>
        <v>#VALUE!</v>
      </c>
      <c r="L802" s="11" t="e">
        <f t="shared" si="166"/>
        <v>#VALUE!</v>
      </c>
      <c r="M802" s="11" t="e">
        <f t="shared" si="167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68"/>
        <v>#VALUE!</v>
      </c>
      <c r="S802" s="11" t="e">
        <f t="shared" si="169"/>
        <v>#VALUE!</v>
      </c>
      <c r="T802" s="11" t="e">
        <f t="shared" si="170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58"/>
        <v>#VALUE!</v>
      </c>
      <c r="E803" s="9" t="e">
        <f t="shared" si="159"/>
        <v>#VALUE!</v>
      </c>
      <c r="F803" s="9" t="e">
        <f t="shared" si="160"/>
        <v>#VALUE!</v>
      </c>
      <c r="G803" s="9" t="str">
        <f t="shared" si="161"/>
        <v/>
      </c>
      <c r="H803" s="9" t="str">
        <f t="shared" si="162"/>
        <v/>
      </c>
      <c r="I803" s="9" t="str">
        <f t="shared" si="163"/>
        <v/>
      </c>
      <c r="J803" s="9" t="str">
        <f t="shared" si="164"/>
        <v/>
      </c>
      <c r="K803" s="11" t="e">
        <f t="shared" si="165"/>
        <v>#VALUE!</v>
      </c>
      <c r="L803" s="11" t="e">
        <f t="shared" si="166"/>
        <v>#VALUE!</v>
      </c>
      <c r="M803" s="11" t="e">
        <f t="shared" si="167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68"/>
        <v>#VALUE!</v>
      </c>
      <c r="S803" s="11" t="e">
        <f t="shared" si="169"/>
        <v>#VALUE!</v>
      </c>
      <c r="T803" s="11" t="e">
        <f t="shared" si="170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58"/>
        <v>#VALUE!</v>
      </c>
      <c r="E804" s="9" t="e">
        <f t="shared" si="159"/>
        <v>#VALUE!</v>
      </c>
      <c r="F804" s="9" t="e">
        <f t="shared" si="160"/>
        <v>#VALUE!</v>
      </c>
      <c r="G804" s="9" t="str">
        <f t="shared" si="161"/>
        <v/>
      </c>
      <c r="H804" s="9" t="str">
        <f t="shared" si="162"/>
        <v/>
      </c>
      <c r="I804" s="9" t="str">
        <f t="shared" si="163"/>
        <v/>
      </c>
      <c r="J804" s="9" t="str">
        <f t="shared" si="164"/>
        <v/>
      </c>
      <c r="K804" s="11" t="e">
        <f t="shared" si="165"/>
        <v>#VALUE!</v>
      </c>
      <c r="L804" s="11" t="e">
        <f t="shared" si="166"/>
        <v>#VALUE!</v>
      </c>
      <c r="M804" s="11" t="e">
        <f t="shared" si="167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68"/>
        <v>#VALUE!</v>
      </c>
      <c r="S804" s="11" t="e">
        <f t="shared" si="169"/>
        <v>#VALUE!</v>
      </c>
      <c r="T804" s="11" t="e">
        <f t="shared" si="170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58"/>
        <v>#VALUE!</v>
      </c>
      <c r="E805" s="9" t="e">
        <f t="shared" si="159"/>
        <v>#VALUE!</v>
      </c>
      <c r="F805" s="9" t="e">
        <f t="shared" si="160"/>
        <v>#VALUE!</v>
      </c>
      <c r="G805" s="9" t="str">
        <f t="shared" si="161"/>
        <v/>
      </c>
      <c r="H805" s="9" t="str">
        <f t="shared" si="162"/>
        <v/>
      </c>
      <c r="I805" s="9" t="str">
        <f t="shared" si="163"/>
        <v/>
      </c>
      <c r="J805" s="9" t="str">
        <f t="shared" si="164"/>
        <v/>
      </c>
      <c r="K805" s="11" t="e">
        <f t="shared" si="165"/>
        <v>#VALUE!</v>
      </c>
      <c r="L805" s="11" t="e">
        <f t="shared" si="166"/>
        <v>#VALUE!</v>
      </c>
      <c r="M805" s="11" t="e">
        <f t="shared" si="167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68"/>
        <v>#VALUE!</v>
      </c>
      <c r="S805" s="11" t="e">
        <f t="shared" si="169"/>
        <v>#VALUE!</v>
      </c>
      <c r="T805" s="11" t="e">
        <f t="shared" si="170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58"/>
        <v>#VALUE!</v>
      </c>
      <c r="E806" s="9" t="e">
        <f t="shared" si="159"/>
        <v>#VALUE!</v>
      </c>
      <c r="F806" s="9" t="e">
        <f t="shared" si="160"/>
        <v>#VALUE!</v>
      </c>
      <c r="G806" s="9" t="str">
        <f t="shared" si="161"/>
        <v/>
      </c>
      <c r="H806" s="9" t="str">
        <f t="shared" si="162"/>
        <v/>
      </c>
      <c r="I806" s="9" t="str">
        <f t="shared" si="163"/>
        <v/>
      </c>
      <c r="J806" s="9" t="str">
        <f t="shared" si="164"/>
        <v/>
      </c>
      <c r="K806" s="11" t="e">
        <f t="shared" si="165"/>
        <v>#VALUE!</v>
      </c>
      <c r="L806" s="11" t="e">
        <f t="shared" si="166"/>
        <v>#VALUE!</v>
      </c>
      <c r="M806" s="11" t="e">
        <f t="shared" si="167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68"/>
        <v>#VALUE!</v>
      </c>
      <c r="S806" s="11" t="e">
        <f t="shared" si="169"/>
        <v>#VALUE!</v>
      </c>
      <c r="T806" s="11" t="e">
        <f t="shared" si="170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58"/>
        <v>#VALUE!</v>
      </c>
      <c r="E807" s="9" t="e">
        <f t="shared" si="159"/>
        <v>#VALUE!</v>
      </c>
      <c r="F807" s="9" t="e">
        <f t="shared" si="160"/>
        <v>#VALUE!</v>
      </c>
      <c r="G807" s="9" t="str">
        <f t="shared" si="161"/>
        <v/>
      </c>
      <c r="H807" s="9" t="str">
        <f t="shared" si="162"/>
        <v/>
      </c>
      <c r="I807" s="9" t="str">
        <f t="shared" si="163"/>
        <v/>
      </c>
      <c r="J807" s="9" t="str">
        <f t="shared" si="164"/>
        <v/>
      </c>
      <c r="K807" s="11" t="e">
        <f t="shared" si="165"/>
        <v>#VALUE!</v>
      </c>
      <c r="L807" s="11" t="e">
        <f t="shared" si="166"/>
        <v>#VALUE!</v>
      </c>
      <c r="M807" s="11" t="e">
        <f t="shared" si="167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68"/>
        <v>#VALUE!</v>
      </c>
      <c r="S807" s="11" t="e">
        <f t="shared" si="169"/>
        <v>#VALUE!</v>
      </c>
      <c r="T807" s="11" t="e">
        <f t="shared" si="170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58"/>
        <v>#VALUE!</v>
      </c>
      <c r="E808" s="9" t="e">
        <f t="shared" si="159"/>
        <v>#VALUE!</v>
      </c>
      <c r="F808" s="9" t="e">
        <f t="shared" si="160"/>
        <v>#VALUE!</v>
      </c>
      <c r="G808" s="9" t="str">
        <f t="shared" si="161"/>
        <v/>
      </c>
      <c r="H808" s="9" t="str">
        <f t="shared" si="162"/>
        <v/>
      </c>
      <c r="I808" s="9" t="str">
        <f t="shared" si="163"/>
        <v/>
      </c>
      <c r="J808" s="9" t="str">
        <f t="shared" si="164"/>
        <v/>
      </c>
      <c r="K808" s="11" t="e">
        <f t="shared" si="165"/>
        <v>#VALUE!</v>
      </c>
      <c r="L808" s="11" t="e">
        <f t="shared" si="166"/>
        <v>#VALUE!</v>
      </c>
      <c r="M808" s="11" t="e">
        <f t="shared" si="167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68"/>
        <v>#VALUE!</v>
      </c>
      <c r="S808" s="11" t="e">
        <f t="shared" si="169"/>
        <v>#VALUE!</v>
      </c>
      <c r="T808" s="11" t="e">
        <f t="shared" si="170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58"/>
        <v>#VALUE!</v>
      </c>
      <c r="E809" s="9" t="e">
        <f t="shared" si="159"/>
        <v>#VALUE!</v>
      </c>
      <c r="F809" s="9" t="e">
        <f t="shared" si="160"/>
        <v>#VALUE!</v>
      </c>
      <c r="G809" s="9" t="str">
        <f t="shared" si="161"/>
        <v/>
      </c>
      <c r="H809" s="9" t="str">
        <f t="shared" si="162"/>
        <v/>
      </c>
      <c r="I809" s="9" t="str">
        <f t="shared" si="163"/>
        <v/>
      </c>
      <c r="J809" s="9" t="str">
        <f t="shared" si="164"/>
        <v/>
      </c>
      <c r="K809" s="11" t="e">
        <f t="shared" si="165"/>
        <v>#VALUE!</v>
      </c>
      <c r="L809" s="11" t="e">
        <f t="shared" si="166"/>
        <v>#VALUE!</v>
      </c>
      <c r="M809" s="11" t="e">
        <f t="shared" si="167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68"/>
        <v>#VALUE!</v>
      </c>
      <c r="S809" s="11" t="e">
        <f t="shared" si="169"/>
        <v>#VALUE!</v>
      </c>
      <c r="T809" s="11" t="e">
        <f t="shared" si="170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58"/>
        <v>#VALUE!</v>
      </c>
      <c r="E810" s="9" t="e">
        <f t="shared" si="159"/>
        <v>#VALUE!</v>
      </c>
      <c r="F810" s="9" t="e">
        <f t="shared" si="160"/>
        <v>#VALUE!</v>
      </c>
      <c r="G810" s="9" t="str">
        <f t="shared" si="161"/>
        <v/>
      </c>
      <c r="H810" s="9" t="str">
        <f t="shared" si="162"/>
        <v/>
      </c>
      <c r="I810" s="9" t="str">
        <f t="shared" si="163"/>
        <v/>
      </c>
      <c r="J810" s="9" t="str">
        <f t="shared" si="164"/>
        <v/>
      </c>
      <c r="K810" s="11" t="e">
        <f t="shared" si="165"/>
        <v>#VALUE!</v>
      </c>
      <c r="L810" s="11" t="e">
        <f t="shared" si="166"/>
        <v>#VALUE!</v>
      </c>
      <c r="M810" s="11" t="e">
        <f t="shared" si="167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68"/>
        <v>#VALUE!</v>
      </c>
      <c r="S810" s="11" t="e">
        <f t="shared" si="169"/>
        <v>#VALUE!</v>
      </c>
      <c r="T810" s="11" t="e">
        <f t="shared" si="170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58"/>
        <v>#VALUE!</v>
      </c>
      <c r="E811" s="9" t="e">
        <f t="shared" si="159"/>
        <v>#VALUE!</v>
      </c>
      <c r="F811" s="9" t="e">
        <f t="shared" si="160"/>
        <v>#VALUE!</v>
      </c>
      <c r="G811" s="9" t="str">
        <f t="shared" si="161"/>
        <v/>
      </c>
      <c r="H811" s="9" t="str">
        <f t="shared" si="162"/>
        <v/>
      </c>
      <c r="I811" s="9" t="str">
        <f t="shared" si="163"/>
        <v/>
      </c>
      <c r="J811" s="9" t="str">
        <f t="shared" si="164"/>
        <v/>
      </c>
      <c r="K811" s="11" t="e">
        <f t="shared" si="165"/>
        <v>#VALUE!</v>
      </c>
      <c r="L811" s="11" t="e">
        <f t="shared" si="166"/>
        <v>#VALUE!</v>
      </c>
      <c r="M811" s="11" t="e">
        <f t="shared" si="167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68"/>
        <v>#VALUE!</v>
      </c>
      <c r="S811" s="11" t="e">
        <f t="shared" si="169"/>
        <v>#VALUE!</v>
      </c>
      <c r="T811" s="11" t="e">
        <f t="shared" si="170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58"/>
        <v>#VALUE!</v>
      </c>
      <c r="E812" s="9" t="e">
        <f t="shared" si="159"/>
        <v>#VALUE!</v>
      </c>
      <c r="F812" s="9" t="e">
        <f t="shared" si="160"/>
        <v>#VALUE!</v>
      </c>
      <c r="G812" s="9" t="str">
        <f t="shared" si="161"/>
        <v/>
      </c>
      <c r="H812" s="9" t="str">
        <f t="shared" si="162"/>
        <v/>
      </c>
      <c r="I812" s="9" t="str">
        <f t="shared" si="163"/>
        <v/>
      </c>
      <c r="J812" s="9" t="str">
        <f t="shared" si="164"/>
        <v/>
      </c>
      <c r="K812" s="11" t="e">
        <f t="shared" si="165"/>
        <v>#VALUE!</v>
      </c>
      <c r="L812" s="11" t="e">
        <f t="shared" si="166"/>
        <v>#VALUE!</v>
      </c>
      <c r="M812" s="11" t="e">
        <f t="shared" si="167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68"/>
        <v>#VALUE!</v>
      </c>
      <c r="S812" s="11" t="e">
        <f t="shared" si="169"/>
        <v>#VALUE!</v>
      </c>
      <c r="T812" s="11" t="e">
        <f t="shared" si="170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58"/>
        <v>#VALUE!</v>
      </c>
      <c r="E813" s="9" t="e">
        <f t="shared" si="159"/>
        <v>#VALUE!</v>
      </c>
      <c r="F813" s="9" t="e">
        <f t="shared" si="160"/>
        <v>#VALUE!</v>
      </c>
      <c r="G813" s="9" t="str">
        <f t="shared" si="161"/>
        <v/>
      </c>
      <c r="H813" s="9" t="str">
        <f t="shared" si="162"/>
        <v/>
      </c>
      <c r="I813" s="9" t="str">
        <f t="shared" si="163"/>
        <v/>
      </c>
      <c r="J813" s="9" t="str">
        <f t="shared" si="164"/>
        <v/>
      </c>
      <c r="K813" s="11" t="e">
        <f t="shared" si="165"/>
        <v>#VALUE!</v>
      </c>
      <c r="L813" s="11" t="e">
        <f t="shared" si="166"/>
        <v>#VALUE!</v>
      </c>
      <c r="M813" s="11" t="e">
        <f t="shared" si="167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68"/>
        <v>#VALUE!</v>
      </c>
      <c r="S813" s="11" t="e">
        <f t="shared" si="169"/>
        <v>#VALUE!</v>
      </c>
      <c r="T813" s="11" t="e">
        <f t="shared" si="170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58"/>
        <v>#VALUE!</v>
      </c>
      <c r="E814" s="9" t="e">
        <f t="shared" si="159"/>
        <v>#VALUE!</v>
      </c>
      <c r="F814" s="9" t="e">
        <f t="shared" si="160"/>
        <v>#VALUE!</v>
      </c>
      <c r="G814" s="9" t="str">
        <f t="shared" si="161"/>
        <v/>
      </c>
      <c r="H814" s="9" t="str">
        <f t="shared" si="162"/>
        <v/>
      </c>
      <c r="I814" s="9" t="str">
        <f t="shared" si="163"/>
        <v/>
      </c>
      <c r="J814" s="9" t="str">
        <f t="shared" si="164"/>
        <v/>
      </c>
      <c r="K814" s="11" t="e">
        <f t="shared" si="165"/>
        <v>#VALUE!</v>
      </c>
      <c r="L814" s="11" t="e">
        <f t="shared" si="166"/>
        <v>#VALUE!</v>
      </c>
      <c r="M814" s="11" t="e">
        <f t="shared" si="167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68"/>
        <v>#VALUE!</v>
      </c>
      <c r="S814" s="11" t="e">
        <f t="shared" si="169"/>
        <v>#VALUE!</v>
      </c>
      <c r="T814" s="11" t="e">
        <f t="shared" si="170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58"/>
        <v>#VALUE!</v>
      </c>
      <c r="E815" s="9" t="e">
        <f t="shared" si="159"/>
        <v>#VALUE!</v>
      </c>
      <c r="F815" s="9" t="e">
        <f t="shared" si="160"/>
        <v>#VALUE!</v>
      </c>
      <c r="G815" s="9" t="str">
        <f t="shared" si="161"/>
        <v/>
      </c>
      <c r="H815" s="9" t="str">
        <f t="shared" si="162"/>
        <v/>
      </c>
      <c r="I815" s="9" t="str">
        <f t="shared" si="163"/>
        <v/>
      </c>
      <c r="J815" s="9" t="str">
        <f t="shared" si="164"/>
        <v/>
      </c>
      <c r="K815" s="11" t="e">
        <f t="shared" si="165"/>
        <v>#VALUE!</v>
      </c>
      <c r="L815" s="11" t="e">
        <f t="shared" si="166"/>
        <v>#VALUE!</v>
      </c>
      <c r="M815" s="11" t="e">
        <f t="shared" si="167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68"/>
        <v>#VALUE!</v>
      </c>
      <c r="S815" s="11" t="e">
        <f t="shared" si="169"/>
        <v>#VALUE!</v>
      </c>
      <c r="T815" s="11" t="e">
        <f t="shared" si="170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58"/>
        <v>#VALUE!</v>
      </c>
      <c r="E816" s="9" t="e">
        <f t="shared" si="159"/>
        <v>#VALUE!</v>
      </c>
      <c r="F816" s="9" t="e">
        <f t="shared" si="160"/>
        <v>#VALUE!</v>
      </c>
      <c r="G816" s="9" t="str">
        <f t="shared" si="161"/>
        <v/>
      </c>
      <c r="H816" s="9" t="str">
        <f t="shared" si="162"/>
        <v/>
      </c>
      <c r="I816" s="9" t="str">
        <f t="shared" si="163"/>
        <v/>
      </c>
      <c r="J816" s="9" t="str">
        <f t="shared" si="164"/>
        <v/>
      </c>
      <c r="K816" s="11" t="e">
        <f t="shared" si="165"/>
        <v>#VALUE!</v>
      </c>
      <c r="L816" s="11" t="e">
        <f t="shared" si="166"/>
        <v>#VALUE!</v>
      </c>
      <c r="M816" s="11" t="e">
        <f t="shared" si="167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68"/>
        <v>#VALUE!</v>
      </c>
      <c r="S816" s="11" t="e">
        <f t="shared" si="169"/>
        <v>#VALUE!</v>
      </c>
      <c r="T816" s="11" t="e">
        <f t="shared" si="170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58"/>
        <v>#VALUE!</v>
      </c>
      <c r="E817" s="9" t="e">
        <f t="shared" si="159"/>
        <v>#VALUE!</v>
      </c>
      <c r="F817" s="9" t="e">
        <f t="shared" si="160"/>
        <v>#VALUE!</v>
      </c>
      <c r="G817" s="9" t="str">
        <f t="shared" si="161"/>
        <v/>
      </c>
      <c r="H817" s="9" t="str">
        <f t="shared" si="162"/>
        <v/>
      </c>
      <c r="I817" s="9" t="str">
        <f t="shared" si="163"/>
        <v/>
      </c>
      <c r="J817" s="9" t="str">
        <f t="shared" si="164"/>
        <v/>
      </c>
      <c r="K817" s="11" t="e">
        <f t="shared" si="165"/>
        <v>#VALUE!</v>
      </c>
      <c r="L817" s="11" t="e">
        <f t="shared" si="166"/>
        <v>#VALUE!</v>
      </c>
      <c r="M817" s="11" t="e">
        <f t="shared" si="167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68"/>
        <v>#VALUE!</v>
      </c>
      <c r="S817" s="11" t="e">
        <f t="shared" si="169"/>
        <v>#VALUE!</v>
      </c>
      <c r="T817" s="11" t="e">
        <f t="shared" si="170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58"/>
        <v>#VALUE!</v>
      </c>
      <c r="E818" s="9" t="e">
        <f t="shared" si="159"/>
        <v>#VALUE!</v>
      </c>
      <c r="F818" s="9" t="e">
        <f t="shared" si="160"/>
        <v>#VALUE!</v>
      </c>
      <c r="G818" s="9" t="str">
        <f t="shared" si="161"/>
        <v/>
      </c>
      <c r="H818" s="9" t="str">
        <f t="shared" si="162"/>
        <v/>
      </c>
      <c r="I818" s="9" t="str">
        <f t="shared" si="163"/>
        <v/>
      </c>
      <c r="J818" s="9" t="str">
        <f t="shared" si="164"/>
        <v/>
      </c>
      <c r="K818" s="11" t="e">
        <f t="shared" si="165"/>
        <v>#VALUE!</v>
      </c>
      <c r="L818" s="11" t="e">
        <f t="shared" si="166"/>
        <v>#VALUE!</v>
      </c>
      <c r="M818" s="11" t="e">
        <f t="shared" si="167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68"/>
        <v>#VALUE!</v>
      </c>
      <c r="S818" s="11" t="e">
        <f t="shared" si="169"/>
        <v>#VALUE!</v>
      </c>
      <c r="T818" s="11" t="e">
        <f t="shared" si="170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58"/>
        <v>#VALUE!</v>
      </c>
      <c r="E819" s="9" t="e">
        <f t="shared" si="159"/>
        <v>#VALUE!</v>
      </c>
      <c r="F819" s="9" t="e">
        <f t="shared" si="160"/>
        <v>#VALUE!</v>
      </c>
      <c r="G819" s="9" t="str">
        <f t="shared" si="161"/>
        <v/>
      </c>
      <c r="H819" s="9" t="str">
        <f t="shared" si="162"/>
        <v/>
      </c>
      <c r="I819" s="9" t="str">
        <f t="shared" si="163"/>
        <v/>
      </c>
      <c r="J819" s="9" t="str">
        <f t="shared" si="164"/>
        <v/>
      </c>
      <c r="K819" s="11" t="e">
        <f t="shared" si="165"/>
        <v>#VALUE!</v>
      </c>
      <c r="L819" s="11" t="e">
        <f t="shared" si="166"/>
        <v>#VALUE!</v>
      </c>
      <c r="M819" s="11" t="e">
        <f t="shared" si="167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68"/>
        <v>#VALUE!</v>
      </c>
      <c r="S819" s="11" t="e">
        <f t="shared" si="169"/>
        <v>#VALUE!</v>
      </c>
      <c r="T819" s="11" t="e">
        <f t="shared" si="170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58"/>
        <v>#VALUE!</v>
      </c>
      <c r="E820" s="9" t="e">
        <f t="shared" si="159"/>
        <v>#VALUE!</v>
      </c>
      <c r="F820" s="9" t="e">
        <f t="shared" si="160"/>
        <v>#VALUE!</v>
      </c>
      <c r="G820" s="9" t="str">
        <f t="shared" si="161"/>
        <v/>
      </c>
      <c r="H820" s="9" t="str">
        <f t="shared" si="162"/>
        <v/>
      </c>
      <c r="I820" s="9" t="str">
        <f t="shared" si="163"/>
        <v/>
      </c>
      <c r="J820" s="9" t="str">
        <f t="shared" si="164"/>
        <v/>
      </c>
      <c r="K820" s="11" t="e">
        <f t="shared" si="165"/>
        <v>#VALUE!</v>
      </c>
      <c r="L820" s="11" t="e">
        <f t="shared" si="166"/>
        <v>#VALUE!</v>
      </c>
      <c r="M820" s="11" t="e">
        <f t="shared" si="167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68"/>
        <v>#VALUE!</v>
      </c>
      <c r="S820" s="11" t="e">
        <f t="shared" si="169"/>
        <v>#VALUE!</v>
      </c>
      <c r="T820" s="11" t="e">
        <f t="shared" si="170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58"/>
        <v>#VALUE!</v>
      </c>
      <c r="E821" s="9" t="e">
        <f t="shared" si="159"/>
        <v>#VALUE!</v>
      </c>
      <c r="F821" s="9" t="e">
        <f t="shared" si="160"/>
        <v>#VALUE!</v>
      </c>
      <c r="G821" s="9" t="str">
        <f t="shared" si="161"/>
        <v/>
      </c>
      <c r="H821" s="9" t="str">
        <f t="shared" si="162"/>
        <v/>
      </c>
      <c r="I821" s="9" t="str">
        <f t="shared" si="163"/>
        <v/>
      </c>
      <c r="J821" s="9" t="str">
        <f t="shared" si="164"/>
        <v/>
      </c>
      <c r="K821" s="11" t="e">
        <f t="shared" si="165"/>
        <v>#VALUE!</v>
      </c>
      <c r="L821" s="11" t="e">
        <f t="shared" si="166"/>
        <v>#VALUE!</v>
      </c>
      <c r="M821" s="11" t="e">
        <f t="shared" si="167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68"/>
        <v>#VALUE!</v>
      </c>
      <c r="S821" s="11" t="e">
        <f t="shared" si="169"/>
        <v>#VALUE!</v>
      </c>
      <c r="T821" s="11" t="e">
        <f t="shared" si="170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58"/>
        <v>#VALUE!</v>
      </c>
      <c r="E822" s="9" t="e">
        <f t="shared" si="159"/>
        <v>#VALUE!</v>
      </c>
      <c r="F822" s="9" t="e">
        <f t="shared" si="160"/>
        <v>#VALUE!</v>
      </c>
      <c r="G822" s="9" t="str">
        <f t="shared" si="161"/>
        <v/>
      </c>
      <c r="H822" s="9" t="str">
        <f t="shared" si="162"/>
        <v/>
      </c>
      <c r="I822" s="9" t="str">
        <f t="shared" si="163"/>
        <v/>
      </c>
      <c r="J822" s="9" t="str">
        <f t="shared" si="164"/>
        <v/>
      </c>
      <c r="K822" s="11" t="e">
        <f t="shared" si="165"/>
        <v>#VALUE!</v>
      </c>
      <c r="L822" s="11" t="e">
        <f t="shared" si="166"/>
        <v>#VALUE!</v>
      </c>
      <c r="M822" s="11" t="e">
        <f t="shared" si="167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68"/>
        <v>#VALUE!</v>
      </c>
      <c r="S822" s="11" t="e">
        <f t="shared" si="169"/>
        <v>#VALUE!</v>
      </c>
      <c r="T822" s="11" t="e">
        <f t="shared" si="170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58"/>
        <v>#VALUE!</v>
      </c>
      <c r="E823" s="9" t="e">
        <f t="shared" si="159"/>
        <v>#VALUE!</v>
      </c>
      <c r="F823" s="9" t="e">
        <f t="shared" si="160"/>
        <v>#VALUE!</v>
      </c>
      <c r="G823" s="9" t="str">
        <f t="shared" si="161"/>
        <v/>
      </c>
      <c r="H823" s="9" t="str">
        <f t="shared" si="162"/>
        <v/>
      </c>
      <c r="I823" s="9" t="str">
        <f t="shared" si="163"/>
        <v/>
      </c>
      <c r="J823" s="9" t="str">
        <f t="shared" si="164"/>
        <v/>
      </c>
      <c r="K823" s="11" t="e">
        <f t="shared" si="165"/>
        <v>#VALUE!</v>
      </c>
      <c r="L823" s="11" t="e">
        <f t="shared" si="166"/>
        <v>#VALUE!</v>
      </c>
      <c r="M823" s="11" t="e">
        <f t="shared" si="167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68"/>
        <v>#VALUE!</v>
      </c>
      <c r="S823" s="11" t="e">
        <f t="shared" si="169"/>
        <v>#VALUE!</v>
      </c>
      <c r="T823" s="11" t="e">
        <f t="shared" si="170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58"/>
        <v>#VALUE!</v>
      </c>
      <c r="E824" s="9" t="e">
        <f t="shared" si="159"/>
        <v>#VALUE!</v>
      </c>
      <c r="F824" s="9" t="e">
        <f t="shared" si="160"/>
        <v>#VALUE!</v>
      </c>
      <c r="G824" s="9" t="str">
        <f t="shared" si="161"/>
        <v/>
      </c>
      <c r="H824" s="9" t="str">
        <f t="shared" si="162"/>
        <v/>
      </c>
      <c r="I824" s="9" t="str">
        <f t="shared" si="163"/>
        <v/>
      </c>
      <c r="J824" s="9" t="str">
        <f t="shared" si="164"/>
        <v/>
      </c>
      <c r="K824" s="11" t="e">
        <f t="shared" si="165"/>
        <v>#VALUE!</v>
      </c>
      <c r="L824" s="11" t="e">
        <f t="shared" si="166"/>
        <v>#VALUE!</v>
      </c>
      <c r="M824" s="11" t="e">
        <f t="shared" si="167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68"/>
        <v>#VALUE!</v>
      </c>
      <c r="S824" s="11" t="e">
        <f t="shared" si="169"/>
        <v>#VALUE!</v>
      </c>
      <c r="T824" s="11" t="e">
        <f t="shared" si="170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58"/>
        <v>#VALUE!</v>
      </c>
      <c r="E825" s="9" t="e">
        <f t="shared" si="159"/>
        <v>#VALUE!</v>
      </c>
      <c r="F825" s="9" t="e">
        <f t="shared" si="160"/>
        <v>#VALUE!</v>
      </c>
      <c r="G825" s="9" t="str">
        <f t="shared" si="161"/>
        <v/>
      </c>
      <c r="H825" s="9" t="str">
        <f t="shared" si="162"/>
        <v/>
      </c>
      <c r="I825" s="9" t="str">
        <f t="shared" si="163"/>
        <v/>
      </c>
      <c r="J825" s="9" t="str">
        <f t="shared" si="164"/>
        <v/>
      </c>
      <c r="K825" s="11" t="e">
        <f t="shared" si="165"/>
        <v>#VALUE!</v>
      </c>
      <c r="L825" s="11" t="e">
        <f t="shared" si="166"/>
        <v>#VALUE!</v>
      </c>
      <c r="M825" s="11" t="e">
        <f t="shared" si="167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68"/>
        <v>#VALUE!</v>
      </c>
      <c r="S825" s="11" t="e">
        <f t="shared" si="169"/>
        <v>#VALUE!</v>
      </c>
      <c r="T825" s="11" t="e">
        <f t="shared" si="170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58"/>
        <v>#VALUE!</v>
      </c>
      <c r="E826" s="9" t="e">
        <f t="shared" si="159"/>
        <v>#VALUE!</v>
      </c>
      <c r="F826" s="9" t="e">
        <f t="shared" si="160"/>
        <v>#VALUE!</v>
      </c>
      <c r="G826" s="9" t="str">
        <f t="shared" si="161"/>
        <v/>
      </c>
      <c r="H826" s="9" t="str">
        <f t="shared" si="162"/>
        <v/>
      </c>
      <c r="I826" s="9" t="str">
        <f t="shared" si="163"/>
        <v/>
      </c>
      <c r="J826" s="9" t="str">
        <f t="shared" si="164"/>
        <v/>
      </c>
      <c r="K826" s="11" t="e">
        <f t="shared" si="165"/>
        <v>#VALUE!</v>
      </c>
      <c r="L826" s="11" t="e">
        <f t="shared" si="166"/>
        <v>#VALUE!</v>
      </c>
      <c r="M826" s="11" t="e">
        <f t="shared" si="167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68"/>
        <v>#VALUE!</v>
      </c>
      <c r="S826" s="11" t="e">
        <f t="shared" si="169"/>
        <v>#VALUE!</v>
      </c>
      <c r="T826" s="11" t="e">
        <f t="shared" si="170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58"/>
        <v>#VALUE!</v>
      </c>
      <c r="E827" s="9" t="e">
        <f t="shared" si="159"/>
        <v>#VALUE!</v>
      </c>
      <c r="F827" s="9" t="e">
        <f t="shared" si="160"/>
        <v>#VALUE!</v>
      </c>
      <c r="G827" s="9" t="str">
        <f t="shared" si="161"/>
        <v/>
      </c>
      <c r="H827" s="9" t="str">
        <f t="shared" si="162"/>
        <v/>
      </c>
      <c r="I827" s="9" t="str">
        <f t="shared" si="163"/>
        <v/>
      </c>
      <c r="J827" s="9" t="str">
        <f t="shared" si="164"/>
        <v/>
      </c>
      <c r="K827" s="11" t="e">
        <f t="shared" si="165"/>
        <v>#VALUE!</v>
      </c>
      <c r="L827" s="11" t="e">
        <f t="shared" si="166"/>
        <v>#VALUE!</v>
      </c>
      <c r="M827" s="11" t="e">
        <f t="shared" si="167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68"/>
        <v>#VALUE!</v>
      </c>
      <c r="S827" s="11" t="e">
        <f t="shared" si="169"/>
        <v>#VALUE!</v>
      </c>
      <c r="T827" s="11" t="e">
        <f t="shared" si="170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58"/>
        <v>#VALUE!</v>
      </c>
      <c r="E828" s="9" t="e">
        <f t="shared" si="159"/>
        <v>#VALUE!</v>
      </c>
      <c r="F828" s="9" t="e">
        <f t="shared" si="160"/>
        <v>#VALUE!</v>
      </c>
      <c r="G828" s="9" t="str">
        <f t="shared" si="161"/>
        <v/>
      </c>
      <c r="H828" s="9" t="str">
        <f t="shared" si="162"/>
        <v/>
      </c>
      <c r="I828" s="9" t="str">
        <f t="shared" si="163"/>
        <v/>
      </c>
      <c r="J828" s="9" t="str">
        <f t="shared" si="164"/>
        <v/>
      </c>
      <c r="K828" s="11" t="e">
        <f t="shared" si="165"/>
        <v>#VALUE!</v>
      </c>
      <c r="L828" s="11" t="e">
        <f t="shared" si="166"/>
        <v>#VALUE!</v>
      </c>
      <c r="M828" s="11" t="e">
        <f t="shared" si="167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68"/>
        <v>#VALUE!</v>
      </c>
      <c r="S828" s="11" t="e">
        <f t="shared" si="169"/>
        <v>#VALUE!</v>
      </c>
      <c r="T828" s="11" t="e">
        <f t="shared" si="170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58"/>
        <v>#VALUE!</v>
      </c>
      <c r="E829" s="9" t="e">
        <f t="shared" si="159"/>
        <v>#VALUE!</v>
      </c>
      <c r="F829" s="9" t="e">
        <f t="shared" si="160"/>
        <v>#VALUE!</v>
      </c>
      <c r="G829" s="9" t="str">
        <f t="shared" si="161"/>
        <v/>
      </c>
      <c r="H829" s="9" t="str">
        <f t="shared" si="162"/>
        <v/>
      </c>
      <c r="I829" s="9" t="str">
        <f t="shared" si="163"/>
        <v/>
      </c>
      <c r="J829" s="9" t="str">
        <f t="shared" si="164"/>
        <v/>
      </c>
      <c r="K829" s="11" t="e">
        <f t="shared" si="165"/>
        <v>#VALUE!</v>
      </c>
      <c r="L829" s="11" t="e">
        <f t="shared" si="166"/>
        <v>#VALUE!</v>
      </c>
      <c r="M829" s="11" t="e">
        <f t="shared" si="167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68"/>
        <v>#VALUE!</v>
      </c>
      <c r="S829" s="11" t="e">
        <f t="shared" si="169"/>
        <v>#VALUE!</v>
      </c>
      <c r="T829" s="11" t="e">
        <f t="shared" si="170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58"/>
        <v>#VALUE!</v>
      </c>
      <c r="E830" s="9" t="e">
        <f t="shared" si="159"/>
        <v>#VALUE!</v>
      </c>
      <c r="F830" s="9" t="e">
        <f t="shared" si="160"/>
        <v>#VALUE!</v>
      </c>
      <c r="G830" s="9" t="str">
        <f t="shared" si="161"/>
        <v/>
      </c>
      <c r="H830" s="9" t="str">
        <f t="shared" si="162"/>
        <v/>
      </c>
      <c r="I830" s="9" t="str">
        <f t="shared" si="163"/>
        <v/>
      </c>
      <c r="J830" s="9" t="str">
        <f t="shared" si="164"/>
        <v/>
      </c>
      <c r="K830" s="11" t="e">
        <f t="shared" si="165"/>
        <v>#VALUE!</v>
      </c>
      <c r="L830" s="11" t="e">
        <f t="shared" si="166"/>
        <v>#VALUE!</v>
      </c>
      <c r="M830" s="11" t="e">
        <f t="shared" si="167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68"/>
        <v>#VALUE!</v>
      </c>
      <c r="S830" s="11" t="e">
        <f t="shared" si="169"/>
        <v>#VALUE!</v>
      </c>
      <c r="T830" s="11" t="e">
        <f t="shared" si="170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58"/>
        <v>#VALUE!</v>
      </c>
      <c r="E831" s="9" t="e">
        <f t="shared" si="159"/>
        <v>#VALUE!</v>
      </c>
      <c r="F831" s="9" t="e">
        <f t="shared" si="160"/>
        <v>#VALUE!</v>
      </c>
      <c r="G831" s="9" t="str">
        <f t="shared" si="161"/>
        <v/>
      </c>
      <c r="H831" s="9" t="str">
        <f t="shared" si="162"/>
        <v/>
      </c>
      <c r="I831" s="9" t="str">
        <f t="shared" si="163"/>
        <v/>
      </c>
      <c r="J831" s="9" t="str">
        <f t="shared" si="164"/>
        <v/>
      </c>
      <c r="K831" s="11" t="e">
        <f t="shared" si="165"/>
        <v>#VALUE!</v>
      </c>
      <c r="L831" s="11" t="e">
        <f t="shared" si="166"/>
        <v>#VALUE!</v>
      </c>
      <c r="M831" s="11" t="e">
        <f t="shared" si="167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68"/>
        <v>#VALUE!</v>
      </c>
      <c r="S831" s="11" t="e">
        <f t="shared" si="169"/>
        <v>#VALUE!</v>
      </c>
      <c r="T831" s="11" t="e">
        <f t="shared" si="170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58"/>
        <v>#VALUE!</v>
      </c>
      <c r="E832" s="9" t="e">
        <f t="shared" si="159"/>
        <v>#VALUE!</v>
      </c>
      <c r="F832" s="9" t="e">
        <f t="shared" si="160"/>
        <v>#VALUE!</v>
      </c>
      <c r="G832" s="9" t="str">
        <f t="shared" si="161"/>
        <v/>
      </c>
      <c r="H832" s="9" t="str">
        <f t="shared" si="162"/>
        <v/>
      </c>
      <c r="I832" s="9" t="str">
        <f t="shared" si="163"/>
        <v/>
      </c>
      <c r="J832" s="9" t="str">
        <f t="shared" si="164"/>
        <v/>
      </c>
      <c r="K832" s="11" t="e">
        <f t="shared" si="165"/>
        <v>#VALUE!</v>
      </c>
      <c r="L832" s="11" t="e">
        <f t="shared" si="166"/>
        <v>#VALUE!</v>
      </c>
      <c r="M832" s="11" t="e">
        <f t="shared" si="167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68"/>
        <v>#VALUE!</v>
      </c>
      <c r="S832" s="11" t="e">
        <f t="shared" si="169"/>
        <v>#VALUE!</v>
      </c>
      <c r="T832" s="11" t="e">
        <f t="shared" si="170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58"/>
        <v>#VALUE!</v>
      </c>
      <c r="E833" s="9" t="e">
        <f t="shared" si="159"/>
        <v>#VALUE!</v>
      </c>
      <c r="F833" s="9" t="e">
        <f t="shared" si="160"/>
        <v>#VALUE!</v>
      </c>
      <c r="G833" s="9" t="str">
        <f t="shared" si="161"/>
        <v/>
      </c>
      <c r="H833" s="9" t="str">
        <f t="shared" si="162"/>
        <v/>
      </c>
      <c r="I833" s="9" t="str">
        <f t="shared" si="163"/>
        <v/>
      </c>
      <c r="J833" s="9" t="str">
        <f t="shared" si="164"/>
        <v/>
      </c>
      <c r="K833" s="11" t="e">
        <f t="shared" si="165"/>
        <v>#VALUE!</v>
      </c>
      <c r="L833" s="11" t="e">
        <f t="shared" si="166"/>
        <v>#VALUE!</v>
      </c>
      <c r="M833" s="11" t="e">
        <f t="shared" si="167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68"/>
        <v>#VALUE!</v>
      </c>
      <c r="S833" s="11" t="e">
        <f t="shared" si="169"/>
        <v>#VALUE!</v>
      </c>
      <c r="T833" s="11" t="e">
        <f t="shared" si="170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58"/>
        <v>#VALUE!</v>
      </c>
      <c r="E834" s="9" t="e">
        <f t="shared" si="159"/>
        <v>#VALUE!</v>
      </c>
      <c r="F834" s="9" t="e">
        <f t="shared" si="160"/>
        <v>#VALUE!</v>
      </c>
      <c r="G834" s="9" t="str">
        <f t="shared" si="161"/>
        <v/>
      </c>
      <c r="H834" s="9" t="str">
        <f t="shared" si="162"/>
        <v/>
      </c>
      <c r="I834" s="9" t="str">
        <f t="shared" si="163"/>
        <v/>
      </c>
      <c r="J834" s="9" t="str">
        <f t="shared" si="164"/>
        <v/>
      </c>
      <c r="K834" s="11" t="e">
        <f t="shared" si="165"/>
        <v>#VALUE!</v>
      </c>
      <c r="L834" s="11" t="e">
        <f t="shared" si="166"/>
        <v>#VALUE!</v>
      </c>
      <c r="M834" s="11" t="e">
        <f t="shared" si="167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68"/>
        <v>#VALUE!</v>
      </c>
      <c r="S834" s="11" t="e">
        <f t="shared" si="169"/>
        <v>#VALUE!</v>
      </c>
      <c r="T834" s="11" t="e">
        <f t="shared" si="170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58"/>
        <v>#VALUE!</v>
      </c>
      <c r="E835" s="9" t="e">
        <f t="shared" si="159"/>
        <v>#VALUE!</v>
      </c>
      <c r="F835" s="9" t="e">
        <f t="shared" si="160"/>
        <v>#VALUE!</v>
      </c>
      <c r="G835" s="9" t="str">
        <f t="shared" si="161"/>
        <v/>
      </c>
      <c r="H835" s="9" t="str">
        <f t="shared" si="162"/>
        <v/>
      </c>
      <c r="I835" s="9" t="str">
        <f t="shared" si="163"/>
        <v/>
      </c>
      <c r="J835" s="9" t="str">
        <f t="shared" si="164"/>
        <v/>
      </c>
      <c r="K835" s="11" t="e">
        <f t="shared" si="165"/>
        <v>#VALUE!</v>
      </c>
      <c r="L835" s="11" t="e">
        <f t="shared" si="166"/>
        <v>#VALUE!</v>
      </c>
      <c r="M835" s="11" t="e">
        <f t="shared" si="167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68"/>
        <v>#VALUE!</v>
      </c>
      <c r="S835" s="11" t="e">
        <f t="shared" si="169"/>
        <v>#VALUE!</v>
      </c>
      <c r="T835" s="11" t="e">
        <f t="shared" si="170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71">(K836/(AR836+K836-(AR836*K836)))</f>
        <v>#VALUE!</v>
      </c>
      <c r="E836" s="9" t="e">
        <f t="shared" ref="E836:E899" si="172">(L836/(AR836+L836-(AR836*L836)))</f>
        <v>#VALUE!</v>
      </c>
      <c r="F836" s="9" t="e">
        <f t="shared" ref="F836:F899" si="173">(M836/(AR836+M836-(AR836*M836)))</f>
        <v>#VALUE!</v>
      </c>
      <c r="G836" s="9" t="str">
        <f t="shared" ref="G836:G899" si="174">AR836</f>
        <v/>
      </c>
      <c r="H836" s="9" t="str">
        <f t="shared" ref="H836:H899" si="175">IF(A836="","",1/D836)</f>
        <v/>
      </c>
      <c r="I836" s="9" t="str">
        <f t="shared" ref="I836:I899" si="176">IF(B836="","",1/E836)</f>
        <v/>
      </c>
      <c r="J836" s="9" t="str">
        <f t="shared" ref="J836:J899" si="177">IF(C836="","",1/F836)</f>
        <v/>
      </c>
      <c r="K836" s="11" t="e">
        <f t="shared" ref="K836:K899" si="178">1/A836</f>
        <v>#VALUE!</v>
      </c>
      <c r="L836" s="11" t="e">
        <f t="shared" ref="L836:L899" si="179">1/B836</f>
        <v>#VALUE!</v>
      </c>
      <c r="M836" s="11" t="e">
        <f t="shared" ref="M836:M899" si="180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81">O836/N836</f>
        <v>#VALUE!</v>
      </c>
      <c r="S836" s="11" t="e">
        <f t="shared" ref="S836:S899" si="182">P836/N836</f>
        <v>#VALUE!</v>
      </c>
      <c r="T836" s="11" t="e">
        <f t="shared" ref="T836:T899" si="183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71"/>
        <v>#VALUE!</v>
      </c>
      <c r="E837" s="9" t="e">
        <f t="shared" si="172"/>
        <v>#VALUE!</v>
      </c>
      <c r="F837" s="9" t="e">
        <f t="shared" si="173"/>
        <v>#VALUE!</v>
      </c>
      <c r="G837" s="9" t="str">
        <f t="shared" si="174"/>
        <v/>
      </c>
      <c r="H837" s="9" t="str">
        <f t="shared" si="175"/>
        <v/>
      </c>
      <c r="I837" s="9" t="str">
        <f t="shared" si="176"/>
        <v/>
      </c>
      <c r="J837" s="9" t="str">
        <f t="shared" si="177"/>
        <v/>
      </c>
      <c r="K837" s="11" t="e">
        <f t="shared" si="178"/>
        <v>#VALUE!</v>
      </c>
      <c r="L837" s="11" t="e">
        <f t="shared" si="179"/>
        <v>#VALUE!</v>
      </c>
      <c r="M837" s="11" t="e">
        <f t="shared" si="180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81"/>
        <v>#VALUE!</v>
      </c>
      <c r="S837" s="11" t="e">
        <f t="shared" si="182"/>
        <v>#VALUE!</v>
      </c>
      <c r="T837" s="11" t="e">
        <f t="shared" si="183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71"/>
        <v>#VALUE!</v>
      </c>
      <c r="E838" s="9" t="e">
        <f t="shared" si="172"/>
        <v>#VALUE!</v>
      </c>
      <c r="F838" s="9" t="e">
        <f t="shared" si="173"/>
        <v>#VALUE!</v>
      </c>
      <c r="G838" s="9" t="str">
        <f t="shared" si="174"/>
        <v/>
      </c>
      <c r="H838" s="9" t="str">
        <f t="shared" si="175"/>
        <v/>
      </c>
      <c r="I838" s="9" t="str">
        <f t="shared" si="176"/>
        <v/>
      </c>
      <c r="J838" s="9" t="str">
        <f t="shared" si="177"/>
        <v/>
      </c>
      <c r="K838" s="11" t="e">
        <f t="shared" si="178"/>
        <v>#VALUE!</v>
      </c>
      <c r="L838" s="11" t="e">
        <f t="shared" si="179"/>
        <v>#VALUE!</v>
      </c>
      <c r="M838" s="11" t="e">
        <f t="shared" si="180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81"/>
        <v>#VALUE!</v>
      </c>
      <c r="S838" s="11" t="e">
        <f t="shared" si="182"/>
        <v>#VALUE!</v>
      </c>
      <c r="T838" s="11" t="e">
        <f t="shared" si="183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71"/>
        <v>#VALUE!</v>
      </c>
      <c r="E839" s="9" t="e">
        <f t="shared" si="172"/>
        <v>#VALUE!</v>
      </c>
      <c r="F839" s="9" t="e">
        <f t="shared" si="173"/>
        <v>#VALUE!</v>
      </c>
      <c r="G839" s="9" t="str">
        <f t="shared" si="174"/>
        <v/>
      </c>
      <c r="H839" s="9" t="str">
        <f t="shared" si="175"/>
        <v/>
      </c>
      <c r="I839" s="9" t="str">
        <f t="shared" si="176"/>
        <v/>
      </c>
      <c r="J839" s="9" t="str">
        <f t="shared" si="177"/>
        <v/>
      </c>
      <c r="K839" s="11" t="e">
        <f t="shared" si="178"/>
        <v>#VALUE!</v>
      </c>
      <c r="L839" s="11" t="e">
        <f t="shared" si="179"/>
        <v>#VALUE!</v>
      </c>
      <c r="M839" s="11" t="e">
        <f t="shared" si="180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81"/>
        <v>#VALUE!</v>
      </c>
      <c r="S839" s="11" t="e">
        <f t="shared" si="182"/>
        <v>#VALUE!</v>
      </c>
      <c r="T839" s="11" t="e">
        <f t="shared" si="183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71"/>
        <v>#VALUE!</v>
      </c>
      <c r="E840" s="9" t="e">
        <f t="shared" si="172"/>
        <v>#VALUE!</v>
      </c>
      <c r="F840" s="9" t="e">
        <f t="shared" si="173"/>
        <v>#VALUE!</v>
      </c>
      <c r="G840" s="9" t="str">
        <f t="shared" si="174"/>
        <v/>
      </c>
      <c r="H840" s="9" t="str">
        <f t="shared" si="175"/>
        <v/>
      </c>
      <c r="I840" s="9" t="str">
        <f t="shared" si="176"/>
        <v/>
      </c>
      <c r="J840" s="9" t="str">
        <f t="shared" si="177"/>
        <v/>
      </c>
      <c r="K840" s="11" t="e">
        <f t="shared" si="178"/>
        <v>#VALUE!</v>
      </c>
      <c r="L840" s="11" t="e">
        <f t="shared" si="179"/>
        <v>#VALUE!</v>
      </c>
      <c r="M840" s="11" t="e">
        <f t="shared" si="180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81"/>
        <v>#VALUE!</v>
      </c>
      <c r="S840" s="11" t="e">
        <f t="shared" si="182"/>
        <v>#VALUE!</v>
      </c>
      <c r="T840" s="11" t="e">
        <f t="shared" si="183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71"/>
        <v>#VALUE!</v>
      </c>
      <c r="E841" s="9" t="e">
        <f t="shared" si="172"/>
        <v>#VALUE!</v>
      </c>
      <c r="F841" s="9" t="e">
        <f t="shared" si="173"/>
        <v>#VALUE!</v>
      </c>
      <c r="G841" s="9" t="str">
        <f t="shared" si="174"/>
        <v/>
      </c>
      <c r="H841" s="9" t="str">
        <f t="shared" si="175"/>
        <v/>
      </c>
      <c r="I841" s="9" t="str">
        <f t="shared" si="176"/>
        <v/>
      </c>
      <c r="J841" s="9" t="str">
        <f t="shared" si="177"/>
        <v/>
      </c>
      <c r="K841" s="11" t="e">
        <f t="shared" si="178"/>
        <v>#VALUE!</v>
      </c>
      <c r="L841" s="11" t="e">
        <f t="shared" si="179"/>
        <v>#VALUE!</v>
      </c>
      <c r="M841" s="11" t="e">
        <f t="shared" si="180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81"/>
        <v>#VALUE!</v>
      </c>
      <c r="S841" s="11" t="e">
        <f t="shared" si="182"/>
        <v>#VALUE!</v>
      </c>
      <c r="T841" s="11" t="e">
        <f t="shared" si="183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71"/>
        <v>#VALUE!</v>
      </c>
      <c r="E842" s="9" t="e">
        <f t="shared" si="172"/>
        <v>#VALUE!</v>
      </c>
      <c r="F842" s="9" t="e">
        <f t="shared" si="173"/>
        <v>#VALUE!</v>
      </c>
      <c r="G842" s="9" t="str">
        <f t="shared" si="174"/>
        <v/>
      </c>
      <c r="H842" s="9" t="str">
        <f t="shared" si="175"/>
        <v/>
      </c>
      <c r="I842" s="9" t="str">
        <f t="shared" si="176"/>
        <v/>
      </c>
      <c r="J842" s="9" t="str">
        <f t="shared" si="177"/>
        <v/>
      </c>
      <c r="K842" s="11" t="e">
        <f t="shared" si="178"/>
        <v>#VALUE!</v>
      </c>
      <c r="L842" s="11" t="e">
        <f t="shared" si="179"/>
        <v>#VALUE!</v>
      </c>
      <c r="M842" s="11" t="e">
        <f t="shared" si="180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81"/>
        <v>#VALUE!</v>
      </c>
      <c r="S842" s="11" t="e">
        <f t="shared" si="182"/>
        <v>#VALUE!</v>
      </c>
      <c r="T842" s="11" t="e">
        <f t="shared" si="183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71"/>
        <v>#VALUE!</v>
      </c>
      <c r="E843" s="9" t="e">
        <f t="shared" si="172"/>
        <v>#VALUE!</v>
      </c>
      <c r="F843" s="9" t="e">
        <f t="shared" si="173"/>
        <v>#VALUE!</v>
      </c>
      <c r="G843" s="9" t="str">
        <f t="shared" si="174"/>
        <v/>
      </c>
      <c r="H843" s="9" t="str">
        <f t="shared" si="175"/>
        <v/>
      </c>
      <c r="I843" s="9" t="str">
        <f t="shared" si="176"/>
        <v/>
      </c>
      <c r="J843" s="9" t="str">
        <f t="shared" si="177"/>
        <v/>
      </c>
      <c r="K843" s="11" t="e">
        <f t="shared" si="178"/>
        <v>#VALUE!</v>
      </c>
      <c r="L843" s="11" t="e">
        <f t="shared" si="179"/>
        <v>#VALUE!</v>
      </c>
      <c r="M843" s="11" t="e">
        <f t="shared" si="180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81"/>
        <v>#VALUE!</v>
      </c>
      <c r="S843" s="11" t="e">
        <f t="shared" si="182"/>
        <v>#VALUE!</v>
      </c>
      <c r="T843" s="11" t="e">
        <f t="shared" si="183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71"/>
        <v>#VALUE!</v>
      </c>
      <c r="E844" s="9" t="e">
        <f t="shared" si="172"/>
        <v>#VALUE!</v>
      </c>
      <c r="F844" s="9" t="e">
        <f t="shared" si="173"/>
        <v>#VALUE!</v>
      </c>
      <c r="G844" s="9" t="str">
        <f t="shared" si="174"/>
        <v/>
      </c>
      <c r="H844" s="9" t="str">
        <f t="shared" si="175"/>
        <v/>
      </c>
      <c r="I844" s="9" t="str">
        <f t="shared" si="176"/>
        <v/>
      </c>
      <c r="J844" s="9" t="str">
        <f t="shared" si="177"/>
        <v/>
      </c>
      <c r="K844" s="11" t="e">
        <f t="shared" si="178"/>
        <v>#VALUE!</v>
      </c>
      <c r="L844" s="11" t="e">
        <f t="shared" si="179"/>
        <v>#VALUE!</v>
      </c>
      <c r="M844" s="11" t="e">
        <f t="shared" si="180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81"/>
        <v>#VALUE!</v>
      </c>
      <c r="S844" s="11" t="e">
        <f t="shared" si="182"/>
        <v>#VALUE!</v>
      </c>
      <c r="T844" s="11" t="e">
        <f t="shared" si="183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71"/>
        <v>#VALUE!</v>
      </c>
      <c r="E845" s="9" t="e">
        <f t="shared" si="172"/>
        <v>#VALUE!</v>
      </c>
      <c r="F845" s="9" t="e">
        <f t="shared" si="173"/>
        <v>#VALUE!</v>
      </c>
      <c r="G845" s="9" t="str">
        <f t="shared" si="174"/>
        <v/>
      </c>
      <c r="H845" s="9" t="str">
        <f t="shared" si="175"/>
        <v/>
      </c>
      <c r="I845" s="9" t="str">
        <f t="shared" si="176"/>
        <v/>
      </c>
      <c r="J845" s="9" t="str">
        <f t="shared" si="177"/>
        <v/>
      </c>
      <c r="K845" s="11" t="e">
        <f t="shared" si="178"/>
        <v>#VALUE!</v>
      </c>
      <c r="L845" s="11" t="e">
        <f t="shared" si="179"/>
        <v>#VALUE!</v>
      </c>
      <c r="M845" s="11" t="e">
        <f t="shared" si="180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81"/>
        <v>#VALUE!</v>
      </c>
      <c r="S845" s="11" t="e">
        <f t="shared" si="182"/>
        <v>#VALUE!</v>
      </c>
      <c r="T845" s="11" t="e">
        <f t="shared" si="183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71"/>
        <v>#VALUE!</v>
      </c>
      <c r="E846" s="9" t="e">
        <f t="shared" si="172"/>
        <v>#VALUE!</v>
      </c>
      <c r="F846" s="9" t="e">
        <f t="shared" si="173"/>
        <v>#VALUE!</v>
      </c>
      <c r="G846" s="9" t="str">
        <f t="shared" si="174"/>
        <v/>
      </c>
      <c r="H846" s="9" t="str">
        <f t="shared" si="175"/>
        <v/>
      </c>
      <c r="I846" s="9" t="str">
        <f t="shared" si="176"/>
        <v/>
      </c>
      <c r="J846" s="9" t="str">
        <f t="shared" si="177"/>
        <v/>
      </c>
      <c r="K846" s="11" t="e">
        <f t="shared" si="178"/>
        <v>#VALUE!</v>
      </c>
      <c r="L846" s="11" t="e">
        <f t="shared" si="179"/>
        <v>#VALUE!</v>
      </c>
      <c r="M846" s="11" t="e">
        <f t="shared" si="180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81"/>
        <v>#VALUE!</v>
      </c>
      <c r="S846" s="11" t="e">
        <f t="shared" si="182"/>
        <v>#VALUE!</v>
      </c>
      <c r="T846" s="11" t="e">
        <f t="shared" si="183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71"/>
        <v>#VALUE!</v>
      </c>
      <c r="E847" s="9" t="e">
        <f t="shared" si="172"/>
        <v>#VALUE!</v>
      </c>
      <c r="F847" s="9" t="e">
        <f t="shared" si="173"/>
        <v>#VALUE!</v>
      </c>
      <c r="G847" s="9" t="str">
        <f t="shared" si="174"/>
        <v/>
      </c>
      <c r="H847" s="9" t="str">
        <f t="shared" si="175"/>
        <v/>
      </c>
      <c r="I847" s="9" t="str">
        <f t="shared" si="176"/>
        <v/>
      </c>
      <c r="J847" s="9" t="str">
        <f t="shared" si="177"/>
        <v/>
      </c>
      <c r="K847" s="11" t="e">
        <f t="shared" si="178"/>
        <v>#VALUE!</v>
      </c>
      <c r="L847" s="11" t="e">
        <f t="shared" si="179"/>
        <v>#VALUE!</v>
      </c>
      <c r="M847" s="11" t="e">
        <f t="shared" si="180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81"/>
        <v>#VALUE!</v>
      </c>
      <c r="S847" s="11" t="e">
        <f t="shared" si="182"/>
        <v>#VALUE!</v>
      </c>
      <c r="T847" s="11" t="e">
        <f t="shared" si="183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71"/>
        <v>#VALUE!</v>
      </c>
      <c r="E848" s="9" t="e">
        <f t="shared" si="172"/>
        <v>#VALUE!</v>
      </c>
      <c r="F848" s="9" t="e">
        <f t="shared" si="173"/>
        <v>#VALUE!</v>
      </c>
      <c r="G848" s="9" t="str">
        <f t="shared" si="174"/>
        <v/>
      </c>
      <c r="H848" s="9" t="str">
        <f t="shared" si="175"/>
        <v/>
      </c>
      <c r="I848" s="9" t="str">
        <f t="shared" si="176"/>
        <v/>
      </c>
      <c r="J848" s="9" t="str">
        <f t="shared" si="177"/>
        <v/>
      </c>
      <c r="K848" s="11" t="e">
        <f t="shared" si="178"/>
        <v>#VALUE!</v>
      </c>
      <c r="L848" s="11" t="e">
        <f t="shared" si="179"/>
        <v>#VALUE!</v>
      </c>
      <c r="M848" s="11" t="e">
        <f t="shared" si="180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81"/>
        <v>#VALUE!</v>
      </c>
      <c r="S848" s="11" t="e">
        <f t="shared" si="182"/>
        <v>#VALUE!</v>
      </c>
      <c r="T848" s="11" t="e">
        <f t="shared" si="183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71"/>
        <v>#VALUE!</v>
      </c>
      <c r="E849" s="9" t="e">
        <f t="shared" si="172"/>
        <v>#VALUE!</v>
      </c>
      <c r="F849" s="9" t="e">
        <f t="shared" si="173"/>
        <v>#VALUE!</v>
      </c>
      <c r="G849" s="9" t="str">
        <f t="shared" si="174"/>
        <v/>
      </c>
      <c r="H849" s="9" t="str">
        <f t="shared" si="175"/>
        <v/>
      </c>
      <c r="I849" s="9" t="str">
        <f t="shared" si="176"/>
        <v/>
      </c>
      <c r="J849" s="9" t="str">
        <f t="shared" si="177"/>
        <v/>
      </c>
      <c r="K849" s="11" t="e">
        <f t="shared" si="178"/>
        <v>#VALUE!</v>
      </c>
      <c r="L849" s="11" t="e">
        <f t="shared" si="179"/>
        <v>#VALUE!</v>
      </c>
      <c r="M849" s="11" t="e">
        <f t="shared" si="180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81"/>
        <v>#VALUE!</v>
      </c>
      <c r="S849" s="11" t="e">
        <f t="shared" si="182"/>
        <v>#VALUE!</v>
      </c>
      <c r="T849" s="11" t="e">
        <f t="shared" si="183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71"/>
        <v>#VALUE!</v>
      </c>
      <c r="E850" s="9" t="e">
        <f t="shared" si="172"/>
        <v>#VALUE!</v>
      </c>
      <c r="F850" s="9" t="e">
        <f t="shared" si="173"/>
        <v>#VALUE!</v>
      </c>
      <c r="G850" s="9" t="str">
        <f t="shared" si="174"/>
        <v/>
      </c>
      <c r="H850" s="9" t="str">
        <f t="shared" si="175"/>
        <v/>
      </c>
      <c r="I850" s="9" t="str">
        <f t="shared" si="176"/>
        <v/>
      </c>
      <c r="J850" s="9" t="str">
        <f t="shared" si="177"/>
        <v/>
      </c>
      <c r="K850" s="11" t="e">
        <f t="shared" si="178"/>
        <v>#VALUE!</v>
      </c>
      <c r="L850" s="11" t="e">
        <f t="shared" si="179"/>
        <v>#VALUE!</v>
      </c>
      <c r="M850" s="11" t="e">
        <f t="shared" si="180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81"/>
        <v>#VALUE!</v>
      </c>
      <c r="S850" s="11" t="e">
        <f t="shared" si="182"/>
        <v>#VALUE!</v>
      </c>
      <c r="T850" s="11" t="e">
        <f t="shared" si="183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71"/>
        <v>#VALUE!</v>
      </c>
      <c r="E851" s="9" t="e">
        <f t="shared" si="172"/>
        <v>#VALUE!</v>
      </c>
      <c r="F851" s="9" t="e">
        <f t="shared" si="173"/>
        <v>#VALUE!</v>
      </c>
      <c r="G851" s="9" t="str">
        <f t="shared" si="174"/>
        <v/>
      </c>
      <c r="H851" s="9" t="str">
        <f t="shared" si="175"/>
        <v/>
      </c>
      <c r="I851" s="9" t="str">
        <f t="shared" si="176"/>
        <v/>
      </c>
      <c r="J851" s="9" t="str">
        <f t="shared" si="177"/>
        <v/>
      </c>
      <c r="K851" s="11" t="e">
        <f t="shared" si="178"/>
        <v>#VALUE!</v>
      </c>
      <c r="L851" s="11" t="e">
        <f t="shared" si="179"/>
        <v>#VALUE!</v>
      </c>
      <c r="M851" s="11" t="e">
        <f t="shared" si="180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81"/>
        <v>#VALUE!</v>
      </c>
      <c r="S851" s="11" t="e">
        <f t="shared" si="182"/>
        <v>#VALUE!</v>
      </c>
      <c r="T851" s="11" t="e">
        <f t="shared" si="183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71"/>
        <v>#VALUE!</v>
      </c>
      <c r="E852" s="9" t="e">
        <f t="shared" si="172"/>
        <v>#VALUE!</v>
      </c>
      <c r="F852" s="9" t="e">
        <f t="shared" si="173"/>
        <v>#VALUE!</v>
      </c>
      <c r="G852" s="9" t="str">
        <f t="shared" si="174"/>
        <v/>
      </c>
      <c r="H852" s="9" t="str">
        <f t="shared" si="175"/>
        <v/>
      </c>
      <c r="I852" s="9" t="str">
        <f t="shared" si="176"/>
        <v/>
      </c>
      <c r="J852" s="9" t="str">
        <f t="shared" si="177"/>
        <v/>
      </c>
      <c r="K852" s="11" t="e">
        <f t="shared" si="178"/>
        <v>#VALUE!</v>
      </c>
      <c r="L852" s="11" t="e">
        <f t="shared" si="179"/>
        <v>#VALUE!</v>
      </c>
      <c r="M852" s="11" t="e">
        <f t="shared" si="180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81"/>
        <v>#VALUE!</v>
      </c>
      <c r="S852" s="11" t="e">
        <f t="shared" si="182"/>
        <v>#VALUE!</v>
      </c>
      <c r="T852" s="11" t="e">
        <f t="shared" si="183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71"/>
        <v>#VALUE!</v>
      </c>
      <c r="E853" s="9" t="e">
        <f t="shared" si="172"/>
        <v>#VALUE!</v>
      </c>
      <c r="F853" s="9" t="e">
        <f t="shared" si="173"/>
        <v>#VALUE!</v>
      </c>
      <c r="G853" s="9" t="str">
        <f t="shared" si="174"/>
        <v/>
      </c>
      <c r="H853" s="9" t="str">
        <f t="shared" si="175"/>
        <v/>
      </c>
      <c r="I853" s="9" t="str">
        <f t="shared" si="176"/>
        <v/>
      </c>
      <c r="J853" s="9" t="str">
        <f t="shared" si="177"/>
        <v/>
      </c>
      <c r="K853" s="11" t="e">
        <f t="shared" si="178"/>
        <v>#VALUE!</v>
      </c>
      <c r="L853" s="11" t="e">
        <f t="shared" si="179"/>
        <v>#VALUE!</v>
      </c>
      <c r="M853" s="11" t="e">
        <f t="shared" si="180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81"/>
        <v>#VALUE!</v>
      </c>
      <c r="S853" s="11" t="e">
        <f t="shared" si="182"/>
        <v>#VALUE!</v>
      </c>
      <c r="T853" s="11" t="e">
        <f t="shared" si="183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71"/>
        <v>#VALUE!</v>
      </c>
      <c r="E854" s="9" t="e">
        <f t="shared" si="172"/>
        <v>#VALUE!</v>
      </c>
      <c r="F854" s="9" t="e">
        <f t="shared" si="173"/>
        <v>#VALUE!</v>
      </c>
      <c r="G854" s="9" t="str">
        <f t="shared" si="174"/>
        <v/>
      </c>
      <c r="H854" s="9" t="str">
        <f t="shared" si="175"/>
        <v/>
      </c>
      <c r="I854" s="9" t="str">
        <f t="shared" si="176"/>
        <v/>
      </c>
      <c r="J854" s="9" t="str">
        <f t="shared" si="177"/>
        <v/>
      </c>
      <c r="K854" s="11" t="e">
        <f t="shared" si="178"/>
        <v>#VALUE!</v>
      </c>
      <c r="L854" s="11" t="e">
        <f t="shared" si="179"/>
        <v>#VALUE!</v>
      </c>
      <c r="M854" s="11" t="e">
        <f t="shared" si="180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81"/>
        <v>#VALUE!</v>
      </c>
      <c r="S854" s="11" t="e">
        <f t="shared" si="182"/>
        <v>#VALUE!</v>
      </c>
      <c r="T854" s="11" t="e">
        <f t="shared" si="183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71"/>
        <v>#VALUE!</v>
      </c>
      <c r="E855" s="9" t="e">
        <f t="shared" si="172"/>
        <v>#VALUE!</v>
      </c>
      <c r="F855" s="9" t="e">
        <f t="shared" si="173"/>
        <v>#VALUE!</v>
      </c>
      <c r="G855" s="9" t="str">
        <f t="shared" si="174"/>
        <v/>
      </c>
      <c r="H855" s="9" t="str">
        <f t="shared" si="175"/>
        <v/>
      </c>
      <c r="I855" s="9" t="str">
        <f t="shared" si="176"/>
        <v/>
      </c>
      <c r="J855" s="9" t="str">
        <f t="shared" si="177"/>
        <v/>
      </c>
      <c r="K855" s="11" t="e">
        <f t="shared" si="178"/>
        <v>#VALUE!</v>
      </c>
      <c r="L855" s="11" t="e">
        <f t="shared" si="179"/>
        <v>#VALUE!</v>
      </c>
      <c r="M855" s="11" t="e">
        <f t="shared" si="180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81"/>
        <v>#VALUE!</v>
      </c>
      <c r="S855" s="11" t="e">
        <f t="shared" si="182"/>
        <v>#VALUE!</v>
      </c>
      <c r="T855" s="11" t="e">
        <f t="shared" si="183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71"/>
        <v>#VALUE!</v>
      </c>
      <c r="E856" s="9" t="e">
        <f t="shared" si="172"/>
        <v>#VALUE!</v>
      </c>
      <c r="F856" s="9" t="e">
        <f t="shared" si="173"/>
        <v>#VALUE!</v>
      </c>
      <c r="G856" s="9" t="str">
        <f t="shared" si="174"/>
        <v/>
      </c>
      <c r="H856" s="9" t="str">
        <f t="shared" si="175"/>
        <v/>
      </c>
      <c r="I856" s="9" t="str">
        <f t="shared" si="176"/>
        <v/>
      </c>
      <c r="J856" s="9" t="str">
        <f t="shared" si="177"/>
        <v/>
      </c>
      <c r="K856" s="11" t="e">
        <f t="shared" si="178"/>
        <v>#VALUE!</v>
      </c>
      <c r="L856" s="11" t="e">
        <f t="shared" si="179"/>
        <v>#VALUE!</v>
      </c>
      <c r="M856" s="11" t="e">
        <f t="shared" si="180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81"/>
        <v>#VALUE!</v>
      </c>
      <c r="S856" s="11" t="e">
        <f t="shared" si="182"/>
        <v>#VALUE!</v>
      </c>
      <c r="T856" s="11" t="e">
        <f t="shared" si="183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71"/>
        <v>#VALUE!</v>
      </c>
      <c r="E857" s="9" t="e">
        <f t="shared" si="172"/>
        <v>#VALUE!</v>
      </c>
      <c r="F857" s="9" t="e">
        <f t="shared" si="173"/>
        <v>#VALUE!</v>
      </c>
      <c r="G857" s="9" t="str">
        <f t="shared" si="174"/>
        <v/>
      </c>
      <c r="H857" s="9" t="str">
        <f t="shared" si="175"/>
        <v/>
      </c>
      <c r="I857" s="9" t="str">
        <f t="shared" si="176"/>
        <v/>
      </c>
      <c r="J857" s="9" t="str">
        <f t="shared" si="177"/>
        <v/>
      </c>
      <c r="K857" s="11" t="e">
        <f t="shared" si="178"/>
        <v>#VALUE!</v>
      </c>
      <c r="L857" s="11" t="e">
        <f t="shared" si="179"/>
        <v>#VALUE!</v>
      </c>
      <c r="M857" s="11" t="e">
        <f t="shared" si="180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81"/>
        <v>#VALUE!</v>
      </c>
      <c r="S857" s="11" t="e">
        <f t="shared" si="182"/>
        <v>#VALUE!</v>
      </c>
      <c r="T857" s="11" t="e">
        <f t="shared" si="183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71"/>
        <v>#VALUE!</v>
      </c>
      <c r="E858" s="9" t="e">
        <f t="shared" si="172"/>
        <v>#VALUE!</v>
      </c>
      <c r="F858" s="9" t="e">
        <f t="shared" si="173"/>
        <v>#VALUE!</v>
      </c>
      <c r="G858" s="9" t="str">
        <f t="shared" si="174"/>
        <v/>
      </c>
      <c r="H858" s="9" t="str">
        <f t="shared" si="175"/>
        <v/>
      </c>
      <c r="I858" s="9" t="str">
        <f t="shared" si="176"/>
        <v/>
      </c>
      <c r="J858" s="9" t="str">
        <f t="shared" si="177"/>
        <v/>
      </c>
      <c r="K858" s="11" t="e">
        <f t="shared" si="178"/>
        <v>#VALUE!</v>
      </c>
      <c r="L858" s="11" t="e">
        <f t="shared" si="179"/>
        <v>#VALUE!</v>
      </c>
      <c r="M858" s="11" t="e">
        <f t="shared" si="180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81"/>
        <v>#VALUE!</v>
      </c>
      <c r="S858" s="11" t="e">
        <f t="shared" si="182"/>
        <v>#VALUE!</v>
      </c>
      <c r="T858" s="11" t="e">
        <f t="shared" si="183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71"/>
        <v>#VALUE!</v>
      </c>
      <c r="E859" s="9" t="e">
        <f t="shared" si="172"/>
        <v>#VALUE!</v>
      </c>
      <c r="F859" s="9" t="e">
        <f t="shared" si="173"/>
        <v>#VALUE!</v>
      </c>
      <c r="G859" s="9" t="str">
        <f t="shared" si="174"/>
        <v/>
      </c>
      <c r="H859" s="9" t="str">
        <f t="shared" si="175"/>
        <v/>
      </c>
      <c r="I859" s="9" t="str">
        <f t="shared" si="176"/>
        <v/>
      </c>
      <c r="J859" s="9" t="str">
        <f t="shared" si="177"/>
        <v/>
      </c>
      <c r="K859" s="11" t="e">
        <f t="shared" si="178"/>
        <v>#VALUE!</v>
      </c>
      <c r="L859" s="11" t="e">
        <f t="shared" si="179"/>
        <v>#VALUE!</v>
      </c>
      <c r="M859" s="11" t="e">
        <f t="shared" si="180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81"/>
        <v>#VALUE!</v>
      </c>
      <c r="S859" s="11" t="e">
        <f t="shared" si="182"/>
        <v>#VALUE!</v>
      </c>
      <c r="T859" s="11" t="e">
        <f t="shared" si="183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71"/>
        <v>#VALUE!</v>
      </c>
      <c r="E860" s="9" t="e">
        <f t="shared" si="172"/>
        <v>#VALUE!</v>
      </c>
      <c r="F860" s="9" t="e">
        <f t="shared" si="173"/>
        <v>#VALUE!</v>
      </c>
      <c r="G860" s="9" t="str">
        <f t="shared" si="174"/>
        <v/>
      </c>
      <c r="H860" s="9" t="str">
        <f t="shared" si="175"/>
        <v/>
      </c>
      <c r="I860" s="9" t="str">
        <f t="shared" si="176"/>
        <v/>
      </c>
      <c r="J860" s="9" t="str">
        <f t="shared" si="177"/>
        <v/>
      </c>
      <c r="K860" s="11" t="e">
        <f t="shared" si="178"/>
        <v>#VALUE!</v>
      </c>
      <c r="L860" s="11" t="e">
        <f t="shared" si="179"/>
        <v>#VALUE!</v>
      </c>
      <c r="M860" s="11" t="e">
        <f t="shared" si="180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81"/>
        <v>#VALUE!</v>
      </c>
      <c r="S860" s="11" t="e">
        <f t="shared" si="182"/>
        <v>#VALUE!</v>
      </c>
      <c r="T860" s="11" t="e">
        <f t="shared" si="183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71"/>
        <v>#VALUE!</v>
      </c>
      <c r="E861" s="9" t="e">
        <f t="shared" si="172"/>
        <v>#VALUE!</v>
      </c>
      <c r="F861" s="9" t="e">
        <f t="shared" si="173"/>
        <v>#VALUE!</v>
      </c>
      <c r="G861" s="9" t="str">
        <f t="shared" si="174"/>
        <v/>
      </c>
      <c r="H861" s="9" t="str">
        <f t="shared" si="175"/>
        <v/>
      </c>
      <c r="I861" s="9" t="str">
        <f t="shared" si="176"/>
        <v/>
      </c>
      <c r="J861" s="9" t="str">
        <f t="shared" si="177"/>
        <v/>
      </c>
      <c r="K861" s="11" t="e">
        <f t="shared" si="178"/>
        <v>#VALUE!</v>
      </c>
      <c r="L861" s="11" t="e">
        <f t="shared" si="179"/>
        <v>#VALUE!</v>
      </c>
      <c r="M861" s="11" t="e">
        <f t="shared" si="180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81"/>
        <v>#VALUE!</v>
      </c>
      <c r="S861" s="11" t="e">
        <f t="shared" si="182"/>
        <v>#VALUE!</v>
      </c>
      <c r="T861" s="11" t="e">
        <f t="shared" si="183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71"/>
        <v>#VALUE!</v>
      </c>
      <c r="E862" s="9" t="e">
        <f t="shared" si="172"/>
        <v>#VALUE!</v>
      </c>
      <c r="F862" s="9" t="e">
        <f t="shared" si="173"/>
        <v>#VALUE!</v>
      </c>
      <c r="G862" s="9" t="str">
        <f t="shared" si="174"/>
        <v/>
      </c>
      <c r="H862" s="9" t="str">
        <f t="shared" si="175"/>
        <v/>
      </c>
      <c r="I862" s="9" t="str">
        <f t="shared" si="176"/>
        <v/>
      </c>
      <c r="J862" s="9" t="str">
        <f t="shared" si="177"/>
        <v/>
      </c>
      <c r="K862" s="11" t="e">
        <f t="shared" si="178"/>
        <v>#VALUE!</v>
      </c>
      <c r="L862" s="11" t="e">
        <f t="shared" si="179"/>
        <v>#VALUE!</v>
      </c>
      <c r="M862" s="11" t="e">
        <f t="shared" si="180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81"/>
        <v>#VALUE!</v>
      </c>
      <c r="S862" s="11" t="e">
        <f t="shared" si="182"/>
        <v>#VALUE!</v>
      </c>
      <c r="T862" s="11" t="e">
        <f t="shared" si="183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71"/>
        <v>#VALUE!</v>
      </c>
      <c r="E863" s="9" t="e">
        <f t="shared" si="172"/>
        <v>#VALUE!</v>
      </c>
      <c r="F863" s="9" t="e">
        <f t="shared" si="173"/>
        <v>#VALUE!</v>
      </c>
      <c r="G863" s="9" t="str">
        <f t="shared" si="174"/>
        <v/>
      </c>
      <c r="H863" s="9" t="str">
        <f t="shared" si="175"/>
        <v/>
      </c>
      <c r="I863" s="9" t="str">
        <f t="shared" si="176"/>
        <v/>
      </c>
      <c r="J863" s="9" t="str">
        <f t="shared" si="177"/>
        <v/>
      </c>
      <c r="K863" s="11" t="e">
        <f t="shared" si="178"/>
        <v>#VALUE!</v>
      </c>
      <c r="L863" s="11" t="e">
        <f t="shared" si="179"/>
        <v>#VALUE!</v>
      </c>
      <c r="M863" s="11" t="e">
        <f t="shared" si="180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81"/>
        <v>#VALUE!</v>
      </c>
      <c r="S863" s="11" t="e">
        <f t="shared" si="182"/>
        <v>#VALUE!</v>
      </c>
      <c r="T863" s="11" t="e">
        <f t="shared" si="183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71"/>
        <v>#VALUE!</v>
      </c>
      <c r="E864" s="9" t="e">
        <f t="shared" si="172"/>
        <v>#VALUE!</v>
      </c>
      <c r="F864" s="9" t="e">
        <f t="shared" si="173"/>
        <v>#VALUE!</v>
      </c>
      <c r="G864" s="9" t="str">
        <f t="shared" si="174"/>
        <v/>
      </c>
      <c r="H864" s="9" t="str">
        <f t="shared" si="175"/>
        <v/>
      </c>
      <c r="I864" s="9" t="str">
        <f t="shared" si="176"/>
        <v/>
      </c>
      <c r="J864" s="9" t="str">
        <f t="shared" si="177"/>
        <v/>
      </c>
      <c r="K864" s="11" t="e">
        <f t="shared" si="178"/>
        <v>#VALUE!</v>
      </c>
      <c r="L864" s="11" t="e">
        <f t="shared" si="179"/>
        <v>#VALUE!</v>
      </c>
      <c r="M864" s="11" t="e">
        <f t="shared" si="180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81"/>
        <v>#VALUE!</v>
      </c>
      <c r="S864" s="11" t="e">
        <f t="shared" si="182"/>
        <v>#VALUE!</v>
      </c>
      <c r="T864" s="11" t="e">
        <f t="shared" si="183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71"/>
        <v>#VALUE!</v>
      </c>
      <c r="E865" s="9" t="e">
        <f t="shared" si="172"/>
        <v>#VALUE!</v>
      </c>
      <c r="F865" s="9" t="e">
        <f t="shared" si="173"/>
        <v>#VALUE!</v>
      </c>
      <c r="G865" s="9" t="str">
        <f t="shared" si="174"/>
        <v/>
      </c>
      <c r="H865" s="9" t="str">
        <f t="shared" si="175"/>
        <v/>
      </c>
      <c r="I865" s="9" t="str">
        <f t="shared" si="176"/>
        <v/>
      </c>
      <c r="J865" s="9" t="str">
        <f t="shared" si="177"/>
        <v/>
      </c>
      <c r="K865" s="11" t="e">
        <f t="shared" si="178"/>
        <v>#VALUE!</v>
      </c>
      <c r="L865" s="11" t="e">
        <f t="shared" si="179"/>
        <v>#VALUE!</v>
      </c>
      <c r="M865" s="11" t="e">
        <f t="shared" si="180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81"/>
        <v>#VALUE!</v>
      </c>
      <c r="S865" s="11" t="e">
        <f t="shared" si="182"/>
        <v>#VALUE!</v>
      </c>
      <c r="T865" s="11" t="e">
        <f t="shared" si="183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71"/>
        <v>#VALUE!</v>
      </c>
      <c r="E866" s="9" t="e">
        <f t="shared" si="172"/>
        <v>#VALUE!</v>
      </c>
      <c r="F866" s="9" t="e">
        <f t="shared" si="173"/>
        <v>#VALUE!</v>
      </c>
      <c r="G866" s="9" t="str">
        <f t="shared" si="174"/>
        <v/>
      </c>
      <c r="H866" s="9" t="str">
        <f t="shared" si="175"/>
        <v/>
      </c>
      <c r="I866" s="9" t="str">
        <f t="shared" si="176"/>
        <v/>
      </c>
      <c r="J866" s="9" t="str">
        <f t="shared" si="177"/>
        <v/>
      </c>
      <c r="K866" s="11" t="e">
        <f t="shared" si="178"/>
        <v>#VALUE!</v>
      </c>
      <c r="L866" s="11" t="e">
        <f t="shared" si="179"/>
        <v>#VALUE!</v>
      </c>
      <c r="M866" s="11" t="e">
        <f t="shared" si="180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81"/>
        <v>#VALUE!</v>
      </c>
      <c r="S866" s="11" t="e">
        <f t="shared" si="182"/>
        <v>#VALUE!</v>
      </c>
      <c r="T866" s="11" t="e">
        <f t="shared" si="183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71"/>
        <v>#VALUE!</v>
      </c>
      <c r="E867" s="9" t="e">
        <f t="shared" si="172"/>
        <v>#VALUE!</v>
      </c>
      <c r="F867" s="9" t="e">
        <f t="shared" si="173"/>
        <v>#VALUE!</v>
      </c>
      <c r="G867" s="9" t="str">
        <f t="shared" si="174"/>
        <v/>
      </c>
      <c r="H867" s="9" t="str">
        <f t="shared" si="175"/>
        <v/>
      </c>
      <c r="I867" s="9" t="str">
        <f t="shared" si="176"/>
        <v/>
      </c>
      <c r="J867" s="9" t="str">
        <f t="shared" si="177"/>
        <v/>
      </c>
      <c r="K867" s="11" t="e">
        <f t="shared" si="178"/>
        <v>#VALUE!</v>
      </c>
      <c r="L867" s="11" t="e">
        <f t="shared" si="179"/>
        <v>#VALUE!</v>
      </c>
      <c r="M867" s="11" t="e">
        <f t="shared" si="180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81"/>
        <v>#VALUE!</v>
      </c>
      <c r="S867" s="11" t="e">
        <f t="shared" si="182"/>
        <v>#VALUE!</v>
      </c>
      <c r="T867" s="11" t="e">
        <f t="shared" si="183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71"/>
        <v>#VALUE!</v>
      </c>
      <c r="E868" s="9" t="e">
        <f t="shared" si="172"/>
        <v>#VALUE!</v>
      </c>
      <c r="F868" s="9" t="e">
        <f t="shared" si="173"/>
        <v>#VALUE!</v>
      </c>
      <c r="G868" s="9" t="str">
        <f t="shared" si="174"/>
        <v/>
      </c>
      <c r="H868" s="9" t="str">
        <f t="shared" si="175"/>
        <v/>
      </c>
      <c r="I868" s="9" t="str">
        <f t="shared" si="176"/>
        <v/>
      </c>
      <c r="J868" s="9" t="str">
        <f t="shared" si="177"/>
        <v/>
      </c>
      <c r="K868" s="11" t="e">
        <f t="shared" si="178"/>
        <v>#VALUE!</v>
      </c>
      <c r="L868" s="11" t="e">
        <f t="shared" si="179"/>
        <v>#VALUE!</v>
      </c>
      <c r="M868" s="11" t="e">
        <f t="shared" si="180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81"/>
        <v>#VALUE!</v>
      </c>
      <c r="S868" s="11" t="e">
        <f t="shared" si="182"/>
        <v>#VALUE!</v>
      </c>
      <c r="T868" s="11" t="e">
        <f t="shared" si="183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71"/>
        <v>#VALUE!</v>
      </c>
      <c r="E869" s="9" t="e">
        <f t="shared" si="172"/>
        <v>#VALUE!</v>
      </c>
      <c r="F869" s="9" t="e">
        <f t="shared" si="173"/>
        <v>#VALUE!</v>
      </c>
      <c r="G869" s="9" t="str">
        <f t="shared" si="174"/>
        <v/>
      </c>
      <c r="H869" s="9" t="str">
        <f t="shared" si="175"/>
        <v/>
      </c>
      <c r="I869" s="9" t="str">
        <f t="shared" si="176"/>
        <v/>
      </c>
      <c r="J869" s="9" t="str">
        <f t="shared" si="177"/>
        <v/>
      </c>
      <c r="K869" s="11" t="e">
        <f t="shared" si="178"/>
        <v>#VALUE!</v>
      </c>
      <c r="L869" s="11" t="e">
        <f t="shared" si="179"/>
        <v>#VALUE!</v>
      </c>
      <c r="M869" s="11" t="e">
        <f t="shared" si="180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81"/>
        <v>#VALUE!</v>
      </c>
      <c r="S869" s="11" t="e">
        <f t="shared" si="182"/>
        <v>#VALUE!</v>
      </c>
      <c r="T869" s="11" t="e">
        <f t="shared" si="183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71"/>
        <v>#VALUE!</v>
      </c>
      <c r="E870" s="9" t="e">
        <f t="shared" si="172"/>
        <v>#VALUE!</v>
      </c>
      <c r="F870" s="9" t="e">
        <f t="shared" si="173"/>
        <v>#VALUE!</v>
      </c>
      <c r="G870" s="9" t="str">
        <f t="shared" si="174"/>
        <v/>
      </c>
      <c r="H870" s="9" t="str">
        <f t="shared" si="175"/>
        <v/>
      </c>
      <c r="I870" s="9" t="str">
        <f t="shared" si="176"/>
        <v/>
      </c>
      <c r="J870" s="9" t="str">
        <f t="shared" si="177"/>
        <v/>
      </c>
      <c r="K870" s="11" t="e">
        <f t="shared" si="178"/>
        <v>#VALUE!</v>
      </c>
      <c r="L870" s="11" t="e">
        <f t="shared" si="179"/>
        <v>#VALUE!</v>
      </c>
      <c r="M870" s="11" t="e">
        <f t="shared" si="180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81"/>
        <v>#VALUE!</v>
      </c>
      <c r="S870" s="11" t="e">
        <f t="shared" si="182"/>
        <v>#VALUE!</v>
      </c>
      <c r="T870" s="11" t="e">
        <f t="shared" si="183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71"/>
        <v>#VALUE!</v>
      </c>
      <c r="E871" s="9" t="e">
        <f t="shared" si="172"/>
        <v>#VALUE!</v>
      </c>
      <c r="F871" s="9" t="e">
        <f t="shared" si="173"/>
        <v>#VALUE!</v>
      </c>
      <c r="G871" s="9" t="str">
        <f t="shared" si="174"/>
        <v/>
      </c>
      <c r="H871" s="9" t="str">
        <f t="shared" si="175"/>
        <v/>
      </c>
      <c r="I871" s="9" t="str">
        <f t="shared" si="176"/>
        <v/>
      </c>
      <c r="J871" s="9" t="str">
        <f t="shared" si="177"/>
        <v/>
      </c>
      <c r="K871" s="11" t="e">
        <f t="shared" si="178"/>
        <v>#VALUE!</v>
      </c>
      <c r="L871" s="11" t="e">
        <f t="shared" si="179"/>
        <v>#VALUE!</v>
      </c>
      <c r="M871" s="11" t="e">
        <f t="shared" si="180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81"/>
        <v>#VALUE!</v>
      </c>
      <c r="S871" s="11" t="e">
        <f t="shared" si="182"/>
        <v>#VALUE!</v>
      </c>
      <c r="T871" s="11" t="e">
        <f t="shared" si="183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71"/>
        <v>#VALUE!</v>
      </c>
      <c r="E872" s="9" t="e">
        <f t="shared" si="172"/>
        <v>#VALUE!</v>
      </c>
      <c r="F872" s="9" t="e">
        <f t="shared" si="173"/>
        <v>#VALUE!</v>
      </c>
      <c r="G872" s="9" t="str">
        <f t="shared" si="174"/>
        <v/>
      </c>
      <c r="H872" s="9" t="str">
        <f t="shared" si="175"/>
        <v/>
      </c>
      <c r="I872" s="9" t="str">
        <f t="shared" si="176"/>
        <v/>
      </c>
      <c r="J872" s="9" t="str">
        <f t="shared" si="177"/>
        <v/>
      </c>
      <c r="K872" s="11" t="e">
        <f t="shared" si="178"/>
        <v>#VALUE!</v>
      </c>
      <c r="L872" s="11" t="e">
        <f t="shared" si="179"/>
        <v>#VALUE!</v>
      </c>
      <c r="M872" s="11" t="e">
        <f t="shared" si="180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81"/>
        <v>#VALUE!</v>
      </c>
      <c r="S872" s="11" t="e">
        <f t="shared" si="182"/>
        <v>#VALUE!</v>
      </c>
      <c r="T872" s="11" t="e">
        <f t="shared" si="183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71"/>
        <v>#VALUE!</v>
      </c>
      <c r="E873" s="9" t="e">
        <f t="shared" si="172"/>
        <v>#VALUE!</v>
      </c>
      <c r="F873" s="9" t="e">
        <f t="shared" si="173"/>
        <v>#VALUE!</v>
      </c>
      <c r="G873" s="9" t="str">
        <f t="shared" si="174"/>
        <v/>
      </c>
      <c r="H873" s="9" t="str">
        <f t="shared" si="175"/>
        <v/>
      </c>
      <c r="I873" s="9" t="str">
        <f t="shared" si="176"/>
        <v/>
      </c>
      <c r="J873" s="9" t="str">
        <f t="shared" si="177"/>
        <v/>
      </c>
      <c r="K873" s="11" t="e">
        <f t="shared" si="178"/>
        <v>#VALUE!</v>
      </c>
      <c r="L873" s="11" t="e">
        <f t="shared" si="179"/>
        <v>#VALUE!</v>
      </c>
      <c r="M873" s="11" t="e">
        <f t="shared" si="180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81"/>
        <v>#VALUE!</v>
      </c>
      <c r="S873" s="11" t="e">
        <f t="shared" si="182"/>
        <v>#VALUE!</v>
      </c>
      <c r="T873" s="11" t="e">
        <f t="shared" si="183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71"/>
        <v>#VALUE!</v>
      </c>
      <c r="E874" s="9" t="e">
        <f t="shared" si="172"/>
        <v>#VALUE!</v>
      </c>
      <c r="F874" s="9" t="e">
        <f t="shared" si="173"/>
        <v>#VALUE!</v>
      </c>
      <c r="G874" s="9" t="str">
        <f t="shared" si="174"/>
        <v/>
      </c>
      <c r="H874" s="9" t="str">
        <f t="shared" si="175"/>
        <v/>
      </c>
      <c r="I874" s="9" t="str">
        <f t="shared" si="176"/>
        <v/>
      </c>
      <c r="J874" s="9" t="str">
        <f t="shared" si="177"/>
        <v/>
      </c>
      <c r="K874" s="11" t="e">
        <f t="shared" si="178"/>
        <v>#VALUE!</v>
      </c>
      <c r="L874" s="11" t="e">
        <f t="shared" si="179"/>
        <v>#VALUE!</v>
      </c>
      <c r="M874" s="11" t="e">
        <f t="shared" si="180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81"/>
        <v>#VALUE!</v>
      </c>
      <c r="S874" s="11" t="e">
        <f t="shared" si="182"/>
        <v>#VALUE!</v>
      </c>
      <c r="T874" s="11" t="e">
        <f t="shared" si="183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71"/>
        <v>#VALUE!</v>
      </c>
      <c r="E875" s="9" t="e">
        <f t="shared" si="172"/>
        <v>#VALUE!</v>
      </c>
      <c r="F875" s="9" t="e">
        <f t="shared" si="173"/>
        <v>#VALUE!</v>
      </c>
      <c r="G875" s="9" t="str">
        <f t="shared" si="174"/>
        <v/>
      </c>
      <c r="H875" s="9" t="str">
        <f t="shared" si="175"/>
        <v/>
      </c>
      <c r="I875" s="9" t="str">
        <f t="shared" si="176"/>
        <v/>
      </c>
      <c r="J875" s="9" t="str">
        <f t="shared" si="177"/>
        <v/>
      </c>
      <c r="K875" s="11" t="e">
        <f t="shared" si="178"/>
        <v>#VALUE!</v>
      </c>
      <c r="L875" s="11" t="e">
        <f t="shared" si="179"/>
        <v>#VALUE!</v>
      </c>
      <c r="M875" s="11" t="e">
        <f t="shared" si="180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81"/>
        <v>#VALUE!</v>
      </c>
      <c r="S875" s="11" t="e">
        <f t="shared" si="182"/>
        <v>#VALUE!</v>
      </c>
      <c r="T875" s="11" t="e">
        <f t="shared" si="183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71"/>
        <v>#VALUE!</v>
      </c>
      <c r="E876" s="9" t="e">
        <f t="shared" si="172"/>
        <v>#VALUE!</v>
      </c>
      <c r="F876" s="9" t="e">
        <f t="shared" si="173"/>
        <v>#VALUE!</v>
      </c>
      <c r="G876" s="9" t="str">
        <f t="shared" si="174"/>
        <v/>
      </c>
      <c r="H876" s="9" t="str">
        <f t="shared" si="175"/>
        <v/>
      </c>
      <c r="I876" s="9" t="str">
        <f t="shared" si="176"/>
        <v/>
      </c>
      <c r="J876" s="9" t="str">
        <f t="shared" si="177"/>
        <v/>
      </c>
      <c r="K876" s="11" t="e">
        <f t="shared" si="178"/>
        <v>#VALUE!</v>
      </c>
      <c r="L876" s="11" t="e">
        <f t="shared" si="179"/>
        <v>#VALUE!</v>
      </c>
      <c r="M876" s="11" t="e">
        <f t="shared" si="180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81"/>
        <v>#VALUE!</v>
      </c>
      <c r="S876" s="11" t="e">
        <f t="shared" si="182"/>
        <v>#VALUE!</v>
      </c>
      <c r="T876" s="11" t="e">
        <f t="shared" si="183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71"/>
        <v>#VALUE!</v>
      </c>
      <c r="E877" s="9" t="e">
        <f t="shared" si="172"/>
        <v>#VALUE!</v>
      </c>
      <c r="F877" s="9" t="e">
        <f t="shared" si="173"/>
        <v>#VALUE!</v>
      </c>
      <c r="G877" s="9" t="str">
        <f t="shared" si="174"/>
        <v/>
      </c>
      <c r="H877" s="9" t="str">
        <f t="shared" si="175"/>
        <v/>
      </c>
      <c r="I877" s="9" t="str">
        <f t="shared" si="176"/>
        <v/>
      </c>
      <c r="J877" s="9" t="str">
        <f t="shared" si="177"/>
        <v/>
      </c>
      <c r="K877" s="11" t="e">
        <f t="shared" si="178"/>
        <v>#VALUE!</v>
      </c>
      <c r="L877" s="11" t="e">
        <f t="shared" si="179"/>
        <v>#VALUE!</v>
      </c>
      <c r="M877" s="11" t="e">
        <f t="shared" si="180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81"/>
        <v>#VALUE!</v>
      </c>
      <c r="S877" s="11" t="e">
        <f t="shared" si="182"/>
        <v>#VALUE!</v>
      </c>
      <c r="T877" s="11" t="e">
        <f t="shared" si="183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71"/>
        <v>#VALUE!</v>
      </c>
      <c r="E878" s="9" t="e">
        <f t="shared" si="172"/>
        <v>#VALUE!</v>
      </c>
      <c r="F878" s="9" t="e">
        <f t="shared" si="173"/>
        <v>#VALUE!</v>
      </c>
      <c r="G878" s="9" t="str">
        <f t="shared" si="174"/>
        <v/>
      </c>
      <c r="H878" s="9" t="str">
        <f t="shared" si="175"/>
        <v/>
      </c>
      <c r="I878" s="9" t="str">
        <f t="shared" si="176"/>
        <v/>
      </c>
      <c r="J878" s="9" t="str">
        <f t="shared" si="177"/>
        <v/>
      </c>
      <c r="K878" s="11" t="e">
        <f t="shared" si="178"/>
        <v>#VALUE!</v>
      </c>
      <c r="L878" s="11" t="e">
        <f t="shared" si="179"/>
        <v>#VALUE!</v>
      </c>
      <c r="M878" s="11" t="e">
        <f t="shared" si="180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81"/>
        <v>#VALUE!</v>
      </c>
      <c r="S878" s="11" t="e">
        <f t="shared" si="182"/>
        <v>#VALUE!</v>
      </c>
      <c r="T878" s="11" t="e">
        <f t="shared" si="183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71"/>
        <v>#VALUE!</v>
      </c>
      <c r="E879" s="9" t="e">
        <f t="shared" si="172"/>
        <v>#VALUE!</v>
      </c>
      <c r="F879" s="9" t="e">
        <f t="shared" si="173"/>
        <v>#VALUE!</v>
      </c>
      <c r="G879" s="9" t="str">
        <f t="shared" si="174"/>
        <v/>
      </c>
      <c r="H879" s="9" t="str">
        <f t="shared" si="175"/>
        <v/>
      </c>
      <c r="I879" s="9" t="str">
        <f t="shared" si="176"/>
        <v/>
      </c>
      <c r="J879" s="9" t="str">
        <f t="shared" si="177"/>
        <v/>
      </c>
      <c r="K879" s="11" t="e">
        <f t="shared" si="178"/>
        <v>#VALUE!</v>
      </c>
      <c r="L879" s="11" t="e">
        <f t="shared" si="179"/>
        <v>#VALUE!</v>
      </c>
      <c r="M879" s="11" t="e">
        <f t="shared" si="180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81"/>
        <v>#VALUE!</v>
      </c>
      <c r="S879" s="11" t="e">
        <f t="shared" si="182"/>
        <v>#VALUE!</v>
      </c>
      <c r="T879" s="11" t="e">
        <f t="shared" si="183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71"/>
        <v>#VALUE!</v>
      </c>
      <c r="E880" s="9" t="e">
        <f t="shared" si="172"/>
        <v>#VALUE!</v>
      </c>
      <c r="F880" s="9" t="e">
        <f t="shared" si="173"/>
        <v>#VALUE!</v>
      </c>
      <c r="G880" s="9" t="str">
        <f t="shared" si="174"/>
        <v/>
      </c>
      <c r="H880" s="9" t="str">
        <f t="shared" si="175"/>
        <v/>
      </c>
      <c r="I880" s="9" t="str">
        <f t="shared" si="176"/>
        <v/>
      </c>
      <c r="J880" s="9" t="str">
        <f t="shared" si="177"/>
        <v/>
      </c>
      <c r="K880" s="11" t="e">
        <f t="shared" si="178"/>
        <v>#VALUE!</v>
      </c>
      <c r="L880" s="11" t="e">
        <f t="shared" si="179"/>
        <v>#VALUE!</v>
      </c>
      <c r="M880" s="11" t="e">
        <f t="shared" si="180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81"/>
        <v>#VALUE!</v>
      </c>
      <c r="S880" s="11" t="e">
        <f t="shared" si="182"/>
        <v>#VALUE!</v>
      </c>
      <c r="T880" s="11" t="e">
        <f t="shared" si="183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71"/>
        <v>#VALUE!</v>
      </c>
      <c r="E881" s="9" t="e">
        <f t="shared" si="172"/>
        <v>#VALUE!</v>
      </c>
      <c r="F881" s="9" t="e">
        <f t="shared" si="173"/>
        <v>#VALUE!</v>
      </c>
      <c r="G881" s="9" t="str">
        <f t="shared" si="174"/>
        <v/>
      </c>
      <c r="H881" s="9" t="str">
        <f t="shared" si="175"/>
        <v/>
      </c>
      <c r="I881" s="9" t="str">
        <f t="shared" si="176"/>
        <v/>
      </c>
      <c r="J881" s="9" t="str">
        <f t="shared" si="177"/>
        <v/>
      </c>
      <c r="K881" s="11" t="e">
        <f t="shared" si="178"/>
        <v>#VALUE!</v>
      </c>
      <c r="L881" s="11" t="e">
        <f t="shared" si="179"/>
        <v>#VALUE!</v>
      </c>
      <c r="M881" s="11" t="e">
        <f t="shared" si="180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81"/>
        <v>#VALUE!</v>
      </c>
      <c r="S881" s="11" t="e">
        <f t="shared" si="182"/>
        <v>#VALUE!</v>
      </c>
      <c r="T881" s="11" t="e">
        <f t="shared" si="183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71"/>
        <v>#VALUE!</v>
      </c>
      <c r="E882" s="9" t="e">
        <f t="shared" si="172"/>
        <v>#VALUE!</v>
      </c>
      <c r="F882" s="9" t="e">
        <f t="shared" si="173"/>
        <v>#VALUE!</v>
      </c>
      <c r="G882" s="9" t="str">
        <f t="shared" si="174"/>
        <v/>
      </c>
      <c r="H882" s="9" t="str">
        <f t="shared" si="175"/>
        <v/>
      </c>
      <c r="I882" s="9" t="str">
        <f t="shared" si="176"/>
        <v/>
      </c>
      <c r="J882" s="9" t="str">
        <f t="shared" si="177"/>
        <v/>
      </c>
      <c r="K882" s="11" t="e">
        <f t="shared" si="178"/>
        <v>#VALUE!</v>
      </c>
      <c r="L882" s="11" t="e">
        <f t="shared" si="179"/>
        <v>#VALUE!</v>
      </c>
      <c r="M882" s="11" t="e">
        <f t="shared" si="180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81"/>
        <v>#VALUE!</v>
      </c>
      <c r="S882" s="11" t="e">
        <f t="shared" si="182"/>
        <v>#VALUE!</v>
      </c>
      <c r="T882" s="11" t="e">
        <f t="shared" si="183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71"/>
        <v>#VALUE!</v>
      </c>
      <c r="E883" s="9" t="e">
        <f t="shared" si="172"/>
        <v>#VALUE!</v>
      </c>
      <c r="F883" s="9" t="e">
        <f t="shared" si="173"/>
        <v>#VALUE!</v>
      </c>
      <c r="G883" s="9" t="str">
        <f t="shared" si="174"/>
        <v/>
      </c>
      <c r="H883" s="9" t="str">
        <f t="shared" si="175"/>
        <v/>
      </c>
      <c r="I883" s="9" t="str">
        <f t="shared" si="176"/>
        <v/>
      </c>
      <c r="J883" s="9" t="str">
        <f t="shared" si="177"/>
        <v/>
      </c>
      <c r="K883" s="11" t="e">
        <f t="shared" si="178"/>
        <v>#VALUE!</v>
      </c>
      <c r="L883" s="11" t="e">
        <f t="shared" si="179"/>
        <v>#VALUE!</v>
      </c>
      <c r="M883" s="11" t="e">
        <f t="shared" si="180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81"/>
        <v>#VALUE!</v>
      </c>
      <c r="S883" s="11" t="e">
        <f t="shared" si="182"/>
        <v>#VALUE!</v>
      </c>
      <c r="T883" s="11" t="e">
        <f t="shared" si="183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71"/>
        <v>#VALUE!</v>
      </c>
      <c r="E884" s="9" t="e">
        <f t="shared" si="172"/>
        <v>#VALUE!</v>
      </c>
      <c r="F884" s="9" t="e">
        <f t="shared" si="173"/>
        <v>#VALUE!</v>
      </c>
      <c r="G884" s="9" t="str">
        <f t="shared" si="174"/>
        <v/>
      </c>
      <c r="H884" s="9" t="str">
        <f t="shared" si="175"/>
        <v/>
      </c>
      <c r="I884" s="9" t="str">
        <f t="shared" si="176"/>
        <v/>
      </c>
      <c r="J884" s="9" t="str">
        <f t="shared" si="177"/>
        <v/>
      </c>
      <c r="K884" s="11" t="e">
        <f t="shared" si="178"/>
        <v>#VALUE!</v>
      </c>
      <c r="L884" s="11" t="e">
        <f t="shared" si="179"/>
        <v>#VALUE!</v>
      </c>
      <c r="M884" s="11" t="e">
        <f t="shared" si="180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81"/>
        <v>#VALUE!</v>
      </c>
      <c r="S884" s="11" t="e">
        <f t="shared" si="182"/>
        <v>#VALUE!</v>
      </c>
      <c r="T884" s="11" t="e">
        <f t="shared" si="183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71"/>
        <v>#VALUE!</v>
      </c>
      <c r="E885" s="9" t="e">
        <f t="shared" si="172"/>
        <v>#VALUE!</v>
      </c>
      <c r="F885" s="9" t="e">
        <f t="shared" si="173"/>
        <v>#VALUE!</v>
      </c>
      <c r="G885" s="9" t="str">
        <f t="shared" si="174"/>
        <v/>
      </c>
      <c r="H885" s="9" t="str">
        <f t="shared" si="175"/>
        <v/>
      </c>
      <c r="I885" s="9" t="str">
        <f t="shared" si="176"/>
        <v/>
      </c>
      <c r="J885" s="9" t="str">
        <f t="shared" si="177"/>
        <v/>
      </c>
      <c r="K885" s="11" t="e">
        <f t="shared" si="178"/>
        <v>#VALUE!</v>
      </c>
      <c r="L885" s="11" t="e">
        <f t="shared" si="179"/>
        <v>#VALUE!</v>
      </c>
      <c r="M885" s="11" t="e">
        <f t="shared" si="180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81"/>
        <v>#VALUE!</v>
      </c>
      <c r="S885" s="11" t="e">
        <f t="shared" si="182"/>
        <v>#VALUE!</v>
      </c>
      <c r="T885" s="11" t="e">
        <f t="shared" si="183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71"/>
        <v>#VALUE!</v>
      </c>
      <c r="E886" s="9" t="e">
        <f t="shared" si="172"/>
        <v>#VALUE!</v>
      </c>
      <c r="F886" s="9" t="e">
        <f t="shared" si="173"/>
        <v>#VALUE!</v>
      </c>
      <c r="G886" s="9" t="str">
        <f t="shared" si="174"/>
        <v/>
      </c>
      <c r="H886" s="9" t="str">
        <f t="shared" si="175"/>
        <v/>
      </c>
      <c r="I886" s="9" t="str">
        <f t="shared" si="176"/>
        <v/>
      </c>
      <c r="J886" s="9" t="str">
        <f t="shared" si="177"/>
        <v/>
      </c>
      <c r="K886" s="11" t="e">
        <f t="shared" si="178"/>
        <v>#VALUE!</v>
      </c>
      <c r="L886" s="11" t="e">
        <f t="shared" si="179"/>
        <v>#VALUE!</v>
      </c>
      <c r="M886" s="11" t="e">
        <f t="shared" si="180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81"/>
        <v>#VALUE!</v>
      </c>
      <c r="S886" s="11" t="e">
        <f t="shared" si="182"/>
        <v>#VALUE!</v>
      </c>
      <c r="T886" s="11" t="e">
        <f t="shared" si="183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71"/>
        <v>#VALUE!</v>
      </c>
      <c r="E887" s="9" t="e">
        <f t="shared" si="172"/>
        <v>#VALUE!</v>
      </c>
      <c r="F887" s="9" t="e">
        <f t="shared" si="173"/>
        <v>#VALUE!</v>
      </c>
      <c r="G887" s="9" t="str">
        <f t="shared" si="174"/>
        <v/>
      </c>
      <c r="H887" s="9" t="str">
        <f t="shared" si="175"/>
        <v/>
      </c>
      <c r="I887" s="9" t="str">
        <f t="shared" si="176"/>
        <v/>
      </c>
      <c r="J887" s="9" t="str">
        <f t="shared" si="177"/>
        <v/>
      </c>
      <c r="K887" s="11" t="e">
        <f t="shared" si="178"/>
        <v>#VALUE!</v>
      </c>
      <c r="L887" s="11" t="e">
        <f t="shared" si="179"/>
        <v>#VALUE!</v>
      </c>
      <c r="M887" s="11" t="e">
        <f t="shared" si="180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81"/>
        <v>#VALUE!</v>
      </c>
      <c r="S887" s="11" t="e">
        <f t="shared" si="182"/>
        <v>#VALUE!</v>
      </c>
      <c r="T887" s="11" t="e">
        <f t="shared" si="183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71"/>
        <v>#VALUE!</v>
      </c>
      <c r="E888" s="9" t="e">
        <f t="shared" si="172"/>
        <v>#VALUE!</v>
      </c>
      <c r="F888" s="9" t="e">
        <f t="shared" si="173"/>
        <v>#VALUE!</v>
      </c>
      <c r="G888" s="9" t="str">
        <f t="shared" si="174"/>
        <v/>
      </c>
      <c r="H888" s="9" t="str">
        <f t="shared" si="175"/>
        <v/>
      </c>
      <c r="I888" s="9" t="str">
        <f t="shared" si="176"/>
        <v/>
      </c>
      <c r="J888" s="9" t="str">
        <f t="shared" si="177"/>
        <v/>
      </c>
      <c r="K888" s="11" t="e">
        <f t="shared" si="178"/>
        <v>#VALUE!</v>
      </c>
      <c r="L888" s="11" t="e">
        <f t="shared" si="179"/>
        <v>#VALUE!</v>
      </c>
      <c r="M888" s="11" t="e">
        <f t="shared" si="180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81"/>
        <v>#VALUE!</v>
      </c>
      <c r="S888" s="11" t="e">
        <f t="shared" si="182"/>
        <v>#VALUE!</v>
      </c>
      <c r="T888" s="11" t="e">
        <f t="shared" si="183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71"/>
        <v>#VALUE!</v>
      </c>
      <c r="E889" s="9" t="e">
        <f t="shared" si="172"/>
        <v>#VALUE!</v>
      </c>
      <c r="F889" s="9" t="e">
        <f t="shared" si="173"/>
        <v>#VALUE!</v>
      </c>
      <c r="G889" s="9" t="str">
        <f t="shared" si="174"/>
        <v/>
      </c>
      <c r="H889" s="9" t="str">
        <f t="shared" si="175"/>
        <v/>
      </c>
      <c r="I889" s="9" t="str">
        <f t="shared" si="176"/>
        <v/>
      </c>
      <c r="J889" s="9" t="str">
        <f t="shared" si="177"/>
        <v/>
      </c>
      <c r="K889" s="11" t="e">
        <f t="shared" si="178"/>
        <v>#VALUE!</v>
      </c>
      <c r="L889" s="11" t="e">
        <f t="shared" si="179"/>
        <v>#VALUE!</v>
      </c>
      <c r="M889" s="11" t="e">
        <f t="shared" si="180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81"/>
        <v>#VALUE!</v>
      </c>
      <c r="S889" s="11" t="e">
        <f t="shared" si="182"/>
        <v>#VALUE!</v>
      </c>
      <c r="T889" s="11" t="e">
        <f t="shared" si="183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71"/>
        <v>#VALUE!</v>
      </c>
      <c r="E890" s="9" t="e">
        <f t="shared" si="172"/>
        <v>#VALUE!</v>
      </c>
      <c r="F890" s="9" t="e">
        <f t="shared" si="173"/>
        <v>#VALUE!</v>
      </c>
      <c r="G890" s="9" t="str">
        <f t="shared" si="174"/>
        <v/>
      </c>
      <c r="H890" s="9" t="str">
        <f t="shared" si="175"/>
        <v/>
      </c>
      <c r="I890" s="9" t="str">
        <f t="shared" si="176"/>
        <v/>
      </c>
      <c r="J890" s="9" t="str">
        <f t="shared" si="177"/>
        <v/>
      </c>
      <c r="K890" s="11" t="e">
        <f t="shared" si="178"/>
        <v>#VALUE!</v>
      </c>
      <c r="L890" s="11" t="e">
        <f t="shared" si="179"/>
        <v>#VALUE!</v>
      </c>
      <c r="M890" s="11" t="e">
        <f t="shared" si="180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81"/>
        <v>#VALUE!</v>
      </c>
      <c r="S890" s="11" t="e">
        <f t="shared" si="182"/>
        <v>#VALUE!</v>
      </c>
      <c r="T890" s="11" t="e">
        <f t="shared" si="183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71"/>
        <v>#VALUE!</v>
      </c>
      <c r="E891" s="9" t="e">
        <f t="shared" si="172"/>
        <v>#VALUE!</v>
      </c>
      <c r="F891" s="9" t="e">
        <f t="shared" si="173"/>
        <v>#VALUE!</v>
      </c>
      <c r="G891" s="9" t="str">
        <f t="shared" si="174"/>
        <v/>
      </c>
      <c r="H891" s="9" t="str">
        <f t="shared" si="175"/>
        <v/>
      </c>
      <c r="I891" s="9" t="str">
        <f t="shared" si="176"/>
        <v/>
      </c>
      <c r="J891" s="9" t="str">
        <f t="shared" si="177"/>
        <v/>
      </c>
      <c r="K891" s="11" t="e">
        <f t="shared" si="178"/>
        <v>#VALUE!</v>
      </c>
      <c r="L891" s="11" t="e">
        <f t="shared" si="179"/>
        <v>#VALUE!</v>
      </c>
      <c r="M891" s="11" t="e">
        <f t="shared" si="180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81"/>
        <v>#VALUE!</v>
      </c>
      <c r="S891" s="11" t="e">
        <f t="shared" si="182"/>
        <v>#VALUE!</v>
      </c>
      <c r="T891" s="11" t="e">
        <f t="shared" si="183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71"/>
        <v>#VALUE!</v>
      </c>
      <c r="E892" s="9" t="e">
        <f t="shared" si="172"/>
        <v>#VALUE!</v>
      </c>
      <c r="F892" s="9" t="e">
        <f t="shared" si="173"/>
        <v>#VALUE!</v>
      </c>
      <c r="G892" s="9" t="str">
        <f t="shared" si="174"/>
        <v/>
      </c>
      <c r="H892" s="9" t="str">
        <f t="shared" si="175"/>
        <v/>
      </c>
      <c r="I892" s="9" t="str">
        <f t="shared" si="176"/>
        <v/>
      </c>
      <c r="J892" s="9" t="str">
        <f t="shared" si="177"/>
        <v/>
      </c>
      <c r="K892" s="11" t="e">
        <f t="shared" si="178"/>
        <v>#VALUE!</v>
      </c>
      <c r="L892" s="11" t="e">
        <f t="shared" si="179"/>
        <v>#VALUE!</v>
      </c>
      <c r="M892" s="11" t="e">
        <f t="shared" si="180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81"/>
        <v>#VALUE!</v>
      </c>
      <c r="S892" s="11" t="e">
        <f t="shared" si="182"/>
        <v>#VALUE!</v>
      </c>
      <c r="T892" s="11" t="e">
        <f t="shared" si="183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71"/>
        <v>#VALUE!</v>
      </c>
      <c r="E893" s="9" t="e">
        <f t="shared" si="172"/>
        <v>#VALUE!</v>
      </c>
      <c r="F893" s="9" t="e">
        <f t="shared" si="173"/>
        <v>#VALUE!</v>
      </c>
      <c r="G893" s="9" t="str">
        <f t="shared" si="174"/>
        <v/>
      </c>
      <c r="H893" s="9" t="str">
        <f t="shared" si="175"/>
        <v/>
      </c>
      <c r="I893" s="9" t="str">
        <f t="shared" si="176"/>
        <v/>
      </c>
      <c r="J893" s="9" t="str">
        <f t="shared" si="177"/>
        <v/>
      </c>
      <c r="K893" s="11" t="e">
        <f t="shared" si="178"/>
        <v>#VALUE!</v>
      </c>
      <c r="L893" s="11" t="e">
        <f t="shared" si="179"/>
        <v>#VALUE!</v>
      </c>
      <c r="M893" s="11" t="e">
        <f t="shared" si="180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81"/>
        <v>#VALUE!</v>
      </c>
      <c r="S893" s="11" t="e">
        <f t="shared" si="182"/>
        <v>#VALUE!</v>
      </c>
      <c r="T893" s="11" t="e">
        <f t="shared" si="183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71"/>
        <v>#VALUE!</v>
      </c>
      <c r="E894" s="9" t="e">
        <f t="shared" si="172"/>
        <v>#VALUE!</v>
      </c>
      <c r="F894" s="9" t="e">
        <f t="shared" si="173"/>
        <v>#VALUE!</v>
      </c>
      <c r="G894" s="9" t="str">
        <f t="shared" si="174"/>
        <v/>
      </c>
      <c r="H894" s="9" t="str">
        <f t="shared" si="175"/>
        <v/>
      </c>
      <c r="I894" s="9" t="str">
        <f t="shared" si="176"/>
        <v/>
      </c>
      <c r="J894" s="9" t="str">
        <f t="shared" si="177"/>
        <v/>
      </c>
      <c r="K894" s="11" t="e">
        <f t="shared" si="178"/>
        <v>#VALUE!</v>
      </c>
      <c r="L894" s="11" t="e">
        <f t="shared" si="179"/>
        <v>#VALUE!</v>
      </c>
      <c r="M894" s="11" t="e">
        <f t="shared" si="180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81"/>
        <v>#VALUE!</v>
      </c>
      <c r="S894" s="11" t="e">
        <f t="shared" si="182"/>
        <v>#VALUE!</v>
      </c>
      <c r="T894" s="11" t="e">
        <f t="shared" si="183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71"/>
        <v>#VALUE!</v>
      </c>
      <c r="E895" s="9" t="e">
        <f t="shared" si="172"/>
        <v>#VALUE!</v>
      </c>
      <c r="F895" s="9" t="e">
        <f t="shared" si="173"/>
        <v>#VALUE!</v>
      </c>
      <c r="G895" s="9" t="str">
        <f t="shared" si="174"/>
        <v/>
      </c>
      <c r="H895" s="9" t="str">
        <f t="shared" si="175"/>
        <v/>
      </c>
      <c r="I895" s="9" t="str">
        <f t="shared" si="176"/>
        <v/>
      </c>
      <c r="J895" s="9" t="str">
        <f t="shared" si="177"/>
        <v/>
      </c>
      <c r="K895" s="11" t="e">
        <f t="shared" si="178"/>
        <v>#VALUE!</v>
      </c>
      <c r="L895" s="11" t="e">
        <f t="shared" si="179"/>
        <v>#VALUE!</v>
      </c>
      <c r="M895" s="11" t="e">
        <f t="shared" si="180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81"/>
        <v>#VALUE!</v>
      </c>
      <c r="S895" s="11" t="e">
        <f t="shared" si="182"/>
        <v>#VALUE!</v>
      </c>
      <c r="T895" s="11" t="e">
        <f t="shared" si="183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71"/>
        <v>#VALUE!</v>
      </c>
      <c r="E896" s="9" t="e">
        <f t="shared" si="172"/>
        <v>#VALUE!</v>
      </c>
      <c r="F896" s="9" t="e">
        <f t="shared" si="173"/>
        <v>#VALUE!</v>
      </c>
      <c r="G896" s="9" t="str">
        <f t="shared" si="174"/>
        <v/>
      </c>
      <c r="H896" s="9" t="str">
        <f t="shared" si="175"/>
        <v/>
      </c>
      <c r="I896" s="9" t="str">
        <f t="shared" si="176"/>
        <v/>
      </c>
      <c r="J896" s="9" t="str">
        <f t="shared" si="177"/>
        <v/>
      </c>
      <c r="K896" s="11" t="e">
        <f t="shared" si="178"/>
        <v>#VALUE!</v>
      </c>
      <c r="L896" s="11" t="e">
        <f t="shared" si="179"/>
        <v>#VALUE!</v>
      </c>
      <c r="M896" s="11" t="e">
        <f t="shared" si="180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81"/>
        <v>#VALUE!</v>
      </c>
      <c r="S896" s="11" t="e">
        <f t="shared" si="182"/>
        <v>#VALUE!</v>
      </c>
      <c r="T896" s="11" t="e">
        <f t="shared" si="183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71"/>
        <v>#VALUE!</v>
      </c>
      <c r="E897" s="9" t="e">
        <f t="shared" si="172"/>
        <v>#VALUE!</v>
      </c>
      <c r="F897" s="9" t="e">
        <f t="shared" si="173"/>
        <v>#VALUE!</v>
      </c>
      <c r="G897" s="9" t="str">
        <f t="shared" si="174"/>
        <v/>
      </c>
      <c r="H897" s="9" t="str">
        <f t="shared" si="175"/>
        <v/>
      </c>
      <c r="I897" s="9" t="str">
        <f t="shared" si="176"/>
        <v/>
      </c>
      <c r="J897" s="9" t="str">
        <f t="shared" si="177"/>
        <v/>
      </c>
      <c r="K897" s="11" t="e">
        <f t="shared" si="178"/>
        <v>#VALUE!</v>
      </c>
      <c r="L897" s="11" t="e">
        <f t="shared" si="179"/>
        <v>#VALUE!</v>
      </c>
      <c r="M897" s="11" t="e">
        <f t="shared" si="180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81"/>
        <v>#VALUE!</v>
      </c>
      <c r="S897" s="11" t="e">
        <f t="shared" si="182"/>
        <v>#VALUE!</v>
      </c>
      <c r="T897" s="11" t="e">
        <f t="shared" si="183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71"/>
        <v>#VALUE!</v>
      </c>
      <c r="E898" s="9" t="e">
        <f t="shared" si="172"/>
        <v>#VALUE!</v>
      </c>
      <c r="F898" s="9" t="e">
        <f t="shared" si="173"/>
        <v>#VALUE!</v>
      </c>
      <c r="G898" s="9" t="str">
        <f t="shared" si="174"/>
        <v/>
      </c>
      <c r="H898" s="9" t="str">
        <f t="shared" si="175"/>
        <v/>
      </c>
      <c r="I898" s="9" t="str">
        <f t="shared" si="176"/>
        <v/>
      </c>
      <c r="J898" s="9" t="str">
        <f t="shared" si="177"/>
        <v/>
      </c>
      <c r="K898" s="11" t="e">
        <f t="shared" si="178"/>
        <v>#VALUE!</v>
      </c>
      <c r="L898" s="11" t="e">
        <f t="shared" si="179"/>
        <v>#VALUE!</v>
      </c>
      <c r="M898" s="11" t="e">
        <f t="shared" si="180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81"/>
        <v>#VALUE!</v>
      </c>
      <c r="S898" s="11" t="e">
        <f t="shared" si="182"/>
        <v>#VALUE!</v>
      </c>
      <c r="T898" s="11" t="e">
        <f t="shared" si="183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71"/>
        <v>#VALUE!</v>
      </c>
      <c r="E899" s="9" t="e">
        <f t="shared" si="172"/>
        <v>#VALUE!</v>
      </c>
      <c r="F899" s="9" t="e">
        <f t="shared" si="173"/>
        <v>#VALUE!</v>
      </c>
      <c r="G899" s="9" t="str">
        <f t="shared" si="174"/>
        <v/>
      </c>
      <c r="H899" s="9" t="str">
        <f t="shared" si="175"/>
        <v/>
      </c>
      <c r="I899" s="9" t="str">
        <f t="shared" si="176"/>
        <v/>
      </c>
      <c r="J899" s="9" t="str">
        <f t="shared" si="177"/>
        <v/>
      </c>
      <c r="K899" s="11" t="e">
        <f t="shared" si="178"/>
        <v>#VALUE!</v>
      </c>
      <c r="L899" s="11" t="e">
        <f t="shared" si="179"/>
        <v>#VALUE!</v>
      </c>
      <c r="M899" s="11" t="e">
        <f t="shared" si="180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81"/>
        <v>#VALUE!</v>
      </c>
      <c r="S899" s="11" t="e">
        <f t="shared" si="182"/>
        <v>#VALUE!</v>
      </c>
      <c r="T899" s="11" t="e">
        <f t="shared" si="183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84">(K900/(AR900+K900-(AR900*K900)))</f>
        <v>#VALUE!</v>
      </c>
      <c r="E900" s="9" t="e">
        <f t="shared" ref="E900:E963" si="185">(L900/(AR900+L900-(AR900*L900)))</f>
        <v>#VALUE!</v>
      </c>
      <c r="F900" s="9" t="e">
        <f t="shared" ref="F900:F963" si="186">(M900/(AR900+M900-(AR900*M900)))</f>
        <v>#VALUE!</v>
      </c>
      <c r="G900" s="9" t="str">
        <f t="shared" ref="G900:G963" si="187">AR900</f>
        <v/>
      </c>
      <c r="H900" s="9" t="str">
        <f t="shared" ref="H900:H963" si="188">IF(A900="","",1/D900)</f>
        <v/>
      </c>
      <c r="I900" s="9" t="str">
        <f t="shared" ref="I900:I963" si="189">IF(B900="","",1/E900)</f>
        <v/>
      </c>
      <c r="J900" s="9" t="str">
        <f t="shared" ref="J900:J963" si="190">IF(C900="","",1/F900)</f>
        <v/>
      </c>
      <c r="K900" s="11" t="e">
        <f t="shared" ref="K900:K963" si="191">1/A900</f>
        <v>#VALUE!</v>
      </c>
      <c r="L900" s="11" t="e">
        <f t="shared" ref="L900:L963" si="192">1/B900</f>
        <v>#VALUE!</v>
      </c>
      <c r="M900" s="11" t="e">
        <f t="shared" ref="M900:M963" si="193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194">O900/N900</f>
        <v>#VALUE!</v>
      </c>
      <c r="S900" s="11" t="e">
        <f t="shared" ref="S900:S963" si="195">P900/N900</f>
        <v>#VALUE!</v>
      </c>
      <c r="T900" s="11" t="e">
        <f t="shared" ref="T900:T963" si="196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84"/>
        <v>#VALUE!</v>
      </c>
      <c r="E901" s="9" t="e">
        <f t="shared" si="185"/>
        <v>#VALUE!</v>
      </c>
      <c r="F901" s="9" t="e">
        <f t="shared" si="186"/>
        <v>#VALUE!</v>
      </c>
      <c r="G901" s="9" t="str">
        <f t="shared" si="187"/>
        <v/>
      </c>
      <c r="H901" s="9" t="str">
        <f t="shared" si="188"/>
        <v/>
      </c>
      <c r="I901" s="9" t="str">
        <f t="shared" si="189"/>
        <v/>
      </c>
      <c r="J901" s="9" t="str">
        <f t="shared" si="190"/>
        <v/>
      </c>
      <c r="K901" s="11" t="e">
        <f t="shared" si="191"/>
        <v>#VALUE!</v>
      </c>
      <c r="L901" s="11" t="e">
        <f t="shared" si="192"/>
        <v>#VALUE!</v>
      </c>
      <c r="M901" s="11" t="e">
        <f t="shared" si="193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194"/>
        <v>#VALUE!</v>
      </c>
      <c r="S901" s="11" t="e">
        <f t="shared" si="195"/>
        <v>#VALUE!</v>
      </c>
      <c r="T901" s="11" t="e">
        <f t="shared" si="196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84"/>
        <v>#VALUE!</v>
      </c>
      <c r="E902" s="9" t="e">
        <f t="shared" si="185"/>
        <v>#VALUE!</v>
      </c>
      <c r="F902" s="9" t="e">
        <f t="shared" si="186"/>
        <v>#VALUE!</v>
      </c>
      <c r="G902" s="9" t="str">
        <f t="shared" si="187"/>
        <v/>
      </c>
      <c r="H902" s="9" t="str">
        <f t="shared" si="188"/>
        <v/>
      </c>
      <c r="I902" s="9" t="str">
        <f t="shared" si="189"/>
        <v/>
      </c>
      <c r="J902" s="9" t="str">
        <f t="shared" si="190"/>
        <v/>
      </c>
      <c r="K902" s="11" t="e">
        <f t="shared" si="191"/>
        <v>#VALUE!</v>
      </c>
      <c r="L902" s="11" t="e">
        <f t="shared" si="192"/>
        <v>#VALUE!</v>
      </c>
      <c r="M902" s="11" t="e">
        <f t="shared" si="193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194"/>
        <v>#VALUE!</v>
      </c>
      <c r="S902" s="11" t="e">
        <f t="shared" si="195"/>
        <v>#VALUE!</v>
      </c>
      <c r="T902" s="11" t="e">
        <f t="shared" si="196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84"/>
        <v>#VALUE!</v>
      </c>
      <c r="E903" s="9" t="e">
        <f t="shared" si="185"/>
        <v>#VALUE!</v>
      </c>
      <c r="F903" s="9" t="e">
        <f t="shared" si="186"/>
        <v>#VALUE!</v>
      </c>
      <c r="G903" s="9" t="str">
        <f t="shared" si="187"/>
        <v/>
      </c>
      <c r="H903" s="9" t="str">
        <f t="shared" si="188"/>
        <v/>
      </c>
      <c r="I903" s="9" t="str">
        <f t="shared" si="189"/>
        <v/>
      </c>
      <c r="J903" s="9" t="str">
        <f t="shared" si="190"/>
        <v/>
      </c>
      <c r="K903" s="11" t="e">
        <f t="shared" si="191"/>
        <v>#VALUE!</v>
      </c>
      <c r="L903" s="11" t="e">
        <f t="shared" si="192"/>
        <v>#VALUE!</v>
      </c>
      <c r="M903" s="11" t="e">
        <f t="shared" si="193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194"/>
        <v>#VALUE!</v>
      </c>
      <c r="S903" s="11" t="e">
        <f t="shared" si="195"/>
        <v>#VALUE!</v>
      </c>
      <c r="T903" s="11" t="e">
        <f t="shared" si="196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84"/>
        <v>#VALUE!</v>
      </c>
      <c r="E904" s="9" t="e">
        <f t="shared" si="185"/>
        <v>#VALUE!</v>
      </c>
      <c r="F904" s="9" t="e">
        <f t="shared" si="186"/>
        <v>#VALUE!</v>
      </c>
      <c r="G904" s="9" t="str">
        <f t="shared" si="187"/>
        <v/>
      </c>
      <c r="H904" s="9" t="str">
        <f t="shared" si="188"/>
        <v/>
      </c>
      <c r="I904" s="9" t="str">
        <f t="shared" si="189"/>
        <v/>
      </c>
      <c r="J904" s="9" t="str">
        <f t="shared" si="190"/>
        <v/>
      </c>
      <c r="K904" s="11" t="e">
        <f t="shared" si="191"/>
        <v>#VALUE!</v>
      </c>
      <c r="L904" s="11" t="e">
        <f t="shared" si="192"/>
        <v>#VALUE!</v>
      </c>
      <c r="M904" s="11" t="e">
        <f t="shared" si="193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194"/>
        <v>#VALUE!</v>
      </c>
      <c r="S904" s="11" t="e">
        <f t="shared" si="195"/>
        <v>#VALUE!</v>
      </c>
      <c r="T904" s="11" t="e">
        <f t="shared" si="196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84"/>
        <v>#VALUE!</v>
      </c>
      <c r="E905" s="9" t="e">
        <f t="shared" si="185"/>
        <v>#VALUE!</v>
      </c>
      <c r="F905" s="9" t="e">
        <f t="shared" si="186"/>
        <v>#VALUE!</v>
      </c>
      <c r="G905" s="9" t="str">
        <f t="shared" si="187"/>
        <v/>
      </c>
      <c r="H905" s="9" t="str">
        <f t="shared" si="188"/>
        <v/>
      </c>
      <c r="I905" s="9" t="str">
        <f t="shared" si="189"/>
        <v/>
      </c>
      <c r="J905" s="9" t="str">
        <f t="shared" si="190"/>
        <v/>
      </c>
      <c r="K905" s="11" t="e">
        <f t="shared" si="191"/>
        <v>#VALUE!</v>
      </c>
      <c r="L905" s="11" t="e">
        <f t="shared" si="192"/>
        <v>#VALUE!</v>
      </c>
      <c r="M905" s="11" t="e">
        <f t="shared" si="193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194"/>
        <v>#VALUE!</v>
      </c>
      <c r="S905" s="11" t="e">
        <f t="shared" si="195"/>
        <v>#VALUE!</v>
      </c>
      <c r="T905" s="11" t="e">
        <f t="shared" si="196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84"/>
        <v>#VALUE!</v>
      </c>
      <c r="E906" s="9" t="e">
        <f t="shared" si="185"/>
        <v>#VALUE!</v>
      </c>
      <c r="F906" s="9" t="e">
        <f t="shared" si="186"/>
        <v>#VALUE!</v>
      </c>
      <c r="G906" s="9" t="str">
        <f t="shared" si="187"/>
        <v/>
      </c>
      <c r="H906" s="9" t="str">
        <f t="shared" si="188"/>
        <v/>
      </c>
      <c r="I906" s="9" t="str">
        <f t="shared" si="189"/>
        <v/>
      </c>
      <c r="J906" s="9" t="str">
        <f t="shared" si="190"/>
        <v/>
      </c>
      <c r="K906" s="11" t="e">
        <f t="shared" si="191"/>
        <v>#VALUE!</v>
      </c>
      <c r="L906" s="11" t="e">
        <f t="shared" si="192"/>
        <v>#VALUE!</v>
      </c>
      <c r="M906" s="11" t="e">
        <f t="shared" si="193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194"/>
        <v>#VALUE!</v>
      </c>
      <c r="S906" s="11" t="e">
        <f t="shared" si="195"/>
        <v>#VALUE!</v>
      </c>
      <c r="T906" s="11" t="e">
        <f t="shared" si="196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84"/>
        <v>#VALUE!</v>
      </c>
      <c r="E907" s="9" t="e">
        <f t="shared" si="185"/>
        <v>#VALUE!</v>
      </c>
      <c r="F907" s="9" t="e">
        <f t="shared" si="186"/>
        <v>#VALUE!</v>
      </c>
      <c r="G907" s="9" t="str">
        <f t="shared" si="187"/>
        <v/>
      </c>
      <c r="H907" s="9" t="str">
        <f t="shared" si="188"/>
        <v/>
      </c>
      <c r="I907" s="9" t="str">
        <f t="shared" si="189"/>
        <v/>
      </c>
      <c r="J907" s="9" t="str">
        <f t="shared" si="190"/>
        <v/>
      </c>
      <c r="K907" s="11" t="e">
        <f t="shared" si="191"/>
        <v>#VALUE!</v>
      </c>
      <c r="L907" s="11" t="e">
        <f t="shared" si="192"/>
        <v>#VALUE!</v>
      </c>
      <c r="M907" s="11" t="e">
        <f t="shared" si="193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194"/>
        <v>#VALUE!</v>
      </c>
      <c r="S907" s="11" t="e">
        <f t="shared" si="195"/>
        <v>#VALUE!</v>
      </c>
      <c r="T907" s="11" t="e">
        <f t="shared" si="196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84"/>
        <v>#VALUE!</v>
      </c>
      <c r="E908" s="9" t="e">
        <f t="shared" si="185"/>
        <v>#VALUE!</v>
      </c>
      <c r="F908" s="9" t="e">
        <f t="shared" si="186"/>
        <v>#VALUE!</v>
      </c>
      <c r="G908" s="9" t="str">
        <f t="shared" si="187"/>
        <v/>
      </c>
      <c r="H908" s="9" t="str">
        <f t="shared" si="188"/>
        <v/>
      </c>
      <c r="I908" s="9" t="str">
        <f t="shared" si="189"/>
        <v/>
      </c>
      <c r="J908" s="9" t="str">
        <f t="shared" si="190"/>
        <v/>
      </c>
      <c r="K908" s="11" t="e">
        <f t="shared" si="191"/>
        <v>#VALUE!</v>
      </c>
      <c r="L908" s="11" t="e">
        <f t="shared" si="192"/>
        <v>#VALUE!</v>
      </c>
      <c r="M908" s="11" t="e">
        <f t="shared" si="193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194"/>
        <v>#VALUE!</v>
      </c>
      <c r="S908" s="11" t="e">
        <f t="shared" si="195"/>
        <v>#VALUE!</v>
      </c>
      <c r="T908" s="11" t="e">
        <f t="shared" si="196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84"/>
        <v>#VALUE!</v>
      </c>
      <c r="E909" s="9" t="e">
        <f t="shared" si="185"/>
        <v>#VALUE!</v>
      </c>
      <c r="F909" s="9" t="e">
        <f t="shared" si="186"/>
        <v>#VALUE!</v>
      </c>
      <c r="G909" s="9" t="str">
        <f t="shared" si="187"/>
        <v/>
      </c>
      <c r="H909" s="9" t="str">
        <f t="shared" si="188"/>
        <v/>
      </c>
      <c r="I909" s="9" t="str">
        <f t="shared" si="189"/>
        <v/>
      </c>
      <c r="J909" s="9" t="str">
        <f t="shared" si="190"/>
        <v/>
      </c>
      <c r="K909" s="11" t="e">
        <f t="shared" si="191"/>
        <v>#VALUE!</v>
      </c>
      <c r="L909" s="11" t="e">
        <f t="shared" si="192"/>
        <v>#VALUE!</v>
      </c>
      <c r="M909" s="11" t="e">
        <f t="shared" si="193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194"/>
        <v>#VALUE!</v>
      </c>
      <c r="S909" s="11" t="e">
        <f t="shared" si="195"/>
        <v>#VALUE!</v>
      </c>
      <c r="T909" s="11" t="e">
        <f t="shared" si="196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84"/>
        <v>#VALUE!</v>
      </c>
      <c r="E910" s="9" t="e">
        <f t="shared" si="185"/>
        <v>#VALUE!</v>
      </c>
      <c r="F910" s="9" t="e">
        <f t="shared" si="186"/>
        <v>#VALUE!</v>
      </c>
      <c r="G910" s="9" t="str">
        <f t="shared" si="187"/>
        <v/>
      </c>
      <c r="H910" s="9" t="str">
        <f t="shared" si="188"/>
        <v/>
      </c>
      <c r="I910" s="9" t="str">
        <f t="shared" si="189"/>
        <v/>
      </c>
      <c r="J910" s="9" t="str">
        <f t="shared" si="190"/>
        <v/>
      </c>
      <c r="K910" s="11" t="e">
        <f t="shared" si="191"/>
        <v>#VALUE!</v>
      </c>
      <c r="L910" s="11" t="e">
        <f t="shared" si="192"/>
        <v>#VALUE!</v>
      </c>
      <c r="M910" s="11" t="e">
        <f t="shared" si="193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194"/>
        <v>#VALUE!</v>
      </c>
      <c r="S910" s="11" t="e">
        <f t="shared" si="195"/>
        <v>#VALUE!</v>
      </c>
      <c r="T910" s="11" t="e">
        <f t="shared" si="196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84"/>
        <v>#VALUE!</v>
      </c>
      <c r="E911" s="9" t="e">
        <f t="shared" si="185"/>
        <v>#VALUE!</v>
      </c>
      <c r="F911" s="9" t="e">
        <f t="shared" si="186"/>
        <v>#VALUE!</v>
      </c>
      <c r="G911" s="9" t="str">
        <f t="shared" si="187"/>
        <v/>
      </c>
      <c r="H911" s="9" t="str">
        <f t="shared" si="188"/>
        <v/>
      </c>
      <c r="I911" s="9" t="str">
        <f t="shared" si="189"/>
        <v/>
      </c>
      <c r="J911" s="9" t="str">
        <f t="shared" si="190"/>
        <v/>
      </c>
      <c r="K911" s="11" t="e">
        <f t="shared" si="191"/>
        <v>#VALUE!</v>
      </c>
      <c r="L911" s="11" t="e">
        <f t="shared" si="192"/>
        <v>#VALUE!</v>
      </c>
      <c r="M911" s="11" t="e">
        <f t="shared" si="193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194"/>
        <v>#VALUE!</v>
      </c>
      <c r="S911" s="11" t="e">
        <f t="shared" si="195"/>
        <v>#VALUE!</v>
      </c>
      <c r="T911" s="11" t="e">
        <f t="shared" si="196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84"/>
        <v>#VALUE!</v>
      </c>
      <c r="E912" s="9" t="e">
        <f t="shared" si="185"/>
        <v>#VALUE!</v>
      </c>
      <c r="F912" s="9" t="e">
        <f t="shared" si="186"/>
        <v>#VALUE!</v>
      </c>
      <c r="G912" s="9" t="str">
        <f t="shared" si="187"/>
        <v/>
      </c>
      <c r="H912" s="9" t="str">
        <f t="shared" si="188"/>
        <v/>
      </c>
      <c r="I912" s="9" t="str">
        <f t="shared" si="189"/>
        <v/>
      </c>
      <c r="J912" s="9" t="str">
        <f t="shared" si="190"/>
        <v/>
      </c>
      <c r="K912" s="11" t="e">
        <f t="shared" si="191"/>
        <v>#VALUE!</v>
      </c>
      <c r="L912" s="11" t="e">
        <f t="shared" si="192"/>
        <v>#VALUE!</v>
      </c>
      <c r="M912" s="11" t="e">
        <f t="shared" si="193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194"/>
        <v>#VALUE!</v>
      </c>
      <c r="S912" s="11" t="e">
        <f t="shared" si="195"/>
        <v>#VALUE!</v>
      </c>
      <c r="T912" s="11" t="e">
        <f t="shared" si="196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84"/>
        <v>#VALUE!</v>
      </c>
      <c r="E913" s="9" t="e">
        <f t="shared" si="185"/>
        <v>#VALUE!</v>
      </c>
      <c r="F913" s="9" t="e">
        <f t="shared" si="186"/>
        <v>#VALUE!</v>
      </c>
      <c r="G913" s="9" t="str">
        <f t="shared" si="187"/>
        <v/>
      </c>
      <c r="H913" s="9" t="str">
        <f t="shared" si="188"/>
        <v/>
      </c>
      <c r="I913" s="9" t="str">
        <f t="shared" si="189"/>
        <v/>
      </c>
      <c r="J913" s="9" t="str">
        <f t="shared" si="190"/>
        <v/>
      </c>
      <c r="K913" s="11" t="e">
        <f t="shared" si="191"/>
        <v>#VALUE!</v>
      </c>
      <c r="L913" s="11" t="e">
        <f t="shared" si="192"/>
        <v>#VALUE!</v>
      </c>
      <c r="M913" s="11" t="e">
        <f t="shared" si="193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194"/>
        <v>#VALUE!</v>
      </c>
      <c r="S913" s="11" t="e">
        <f t="shared" si="195"/>
        <v>#VALUE!</v>
      </c>
      <c r="T913" s="11" t="e">
        <f t="shared" si="196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84"/>
        <v>#VALUE!</v>
      </c>
      <c r="E914" s="9" t="e">
        <f t="shared" si="185"/>
        <v>#VALUE!</v>
      </c>
      <c r="F914" s="9" t="e">
        <f t="shared" si="186"/>
        <v>#VALUE!</v>
      </c>
      <c r="G914" s="9" t="str">
        <f t="shared" si="187"/>
        <v/>
      </c>
      <c r="H914" s="9" t="str">
        <f t="shared" si="188"/>
        <v/>
      </c>
      <c r="I914" s="9" t="str">
        <f t="shared" si="189"/>
        <v/>
      </c>
      <c r="J914" s="9" t="str">
        <f t="shared" si="190"/>
        <v/>
      </c>
      <c r="K914" s="11" t="e">
        <f t="shared" si="191"/>
        <v>#VALUE!</v>
      </c>
      <c r="L914" s="11" t="e">
        <f t="shared" si="192"/>
        <v>#VALUE!</v>
      </c>
      <c r="M914" s="11" t="e">
        <f t="shared" si="193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194"/>
        <v>#VALUE!</v>
      </c>
      <c r="S914" s="11" t="e">
        <f t="shared" si="195"/>
        <v>#VALUE!</v>
      </c>
      <c r="T914" s="11" t="e">
        <f t="shared" si="196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84"/>
        <v>#VALUE!</v>
      </c>
      <c r="E915" s="9" t="e">
        <f t="shared" si="185"/>
        <v>#VALUE!</v>
      </c>
      <c r="F915" s="9" t="e">
        <f t="shared" si="186"/>
        <v>#VALUE!</v>
      </c>
      <c r="G915" s="9" t="str">
        <f t="shared" si="187"/>
        <v/>
      </c>
      <c r="H915" s="9" t="str">
        <f t="shared" si="188"/>
        <v/>
      </c>
      <c r="I915" s="9" t="str">
        <f t="shared" si="189"/>
        <v/>
      </c>
      <c r="J915" s="9" t="str">
        <f t="shared" si="190"/>
        <v/>
      </c>
      <c r="K915" s="11" t="e">
        <f t="shared" si="191"/>
        <v>#VALUE!</v>
      </c>
      <c r="L915" s="11" t="e">
        <f t="shared" si="192"/>
        <v>#VALUE!</v>
      </c>
      <c r="M915" s="11" t="e">
        <f t="shared" si="193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194"/>
        <v>#VALUE!</v>
      </c>
      <c r="S915" s="11" t="e">
        <f t="shared" si="195"/>
        <v>#VALUE!</v>
      </c>
      <c r="T915" s="11" t="e">
        <f t="shared" si="196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84"/>
        <v>#VALUE!</v>
      </c>
      <c r="E916" s="9" t="e">
        <f t="shared" si="185"/>
        <v>#VALUE!</v>
      </c>
      <c r="F916" s="9" t="e">
        <f t="shared" si="186"/>
        <v>#VALUE!</v>
      </c>
      <c r="G916" s="9" t="str">
        <f t="shared" si="187"/>
        <v/>
      </c>
      <c r="H916" s="9" t="str">
        <f t="shared" si="188"/>
        <v/>
      </c>
      <c r="I916" s="9" t="str">
        <f t="shared" si="189"/>
        <v/>
      </c>
      <c r="J916" s="9" t="str">
        <f t="shared" si="190"/>
        <v/>
      </c>
      <c r="K916" s="11" t="e">
        <f t="shared" si="191"/>
        <v>#VALUE!</v>
      </c>
      <c r="L916" s="11" t="e">
        <f t="shared" si="192"/>
        <v>#VALUE!</v>
      </c>
      <c r="M916" s="11" t="e">
        <f t="shared" si="193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194"/>
        <v>#VALUE!</v>
      </c>
      <c r="S916" s="11" t="e">
        <f t="shared" si="195"/>
        <v>#VALUE!</v>
      </c>
      <c r="T916" s="11" t="e">
        <f t="shared" si="196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84"/>
        <v>#VALUE!</v>
      </c>
      <c r="E917" s="9" t="e">
        <f t="shared" si="185"/>
        <v>#VALUE!</v>
      </c>
      <c r="F917" s="9" t="e">
        <f t="shared" si="186"/>
        <v>#VALUE!</v>
      </c>
      <c r="G917" s="9" t="str">
        <f t="shared" si="187"/>
        <v/>
      </c>
      <c r="H917" s="9" t="str">
        <f t="shared" si="188"/>
        <v/>
      </c>
      <c r="I917" s="9" t="str">
        <f t="shared" si="189"/>
        <v/>
      </c>
      <c r="J917" s="9" t="str">
        <f t="shared" si="190"/>
        <v/>
      </c>
      <c r="K917" s="11" t="e">
        <f t="shared" si="191"/>
        <v>#VALUE!</v>
      </c>
      <c r="L917" s="11" t="e">
        <f t="shared" si="192"/>
        <v>#VALUE!</v>
      </c>
      <c r="M917" s="11" t="e">
        <f t="shared" si="193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194"/>
        <v>#VALUE!</v>
      </c>
      <c r="S917" s="11" t="e">
        <f t="shared" si="195"/>
        <v>#VALUE!</v>
      </c>
      <c r="T917" s="11" t="e">
        <f t="shared" si="196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84"/>
        <v>#VALUE!</v>
      </c>
      <c r="E918" s="9" t="e">
        <f t="shared" si="185"/>
        <v>#VALUE!</v>
      </c>
      <c r="F918" s="9" t="e">
        <f t="shared" si="186"/>
        <v>#VALUE!</v>
      </c>
      <c r="G918" s="9" t="str">
        <f t="shared" si="187"/>
        <v/>
      </c>
      <c r="H918" s="9" t="str">
        <f t="shared" si="188"/>
        <v/>
      </c>
      <c r="I918" s="9" t="str">
        <f t="shared" si="189"/>
        <v/>
      </c>
      <c r="J918" s="9" t="str">
        <f t="shared" si="190"/>
        <v/>
      </c>
      <c r="K918" s="11" t="e">
        <f t="shared" si="191"/>
        <v>#VALUE!</v>
      </c>
      <c r="L918" s="11" t="e">
        <f t="shared" si="192"/>
        <v>#VALUE!</v>
      </c>
      <c r="M918" s="11" t="e">
        <f t="shared" si="193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194"/>
        <v>#VALUE!</v>
      </c>
      <c r="S918" s="11" t="e">
        <f t="shared" si="195"/>
        <v>#VALUE!</v>
      </c>
      <c r="T918" s="11" t="e">
        <f t="shared" si="196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84"/>
        <v>#VALUE!</v>
      </c>
      <c r="E919" s="9" t="e">
        <f t="shared" si="185"/>
        <v>#VALUE!</v>
      </c>
      <c r="F919" s="9" t="e">
        <f t="shared" si="186"/>
        <v>#VALUE!</v>
      </c>
      <c r="G919" s="9" t="str">
        <f t="shared" si="187"/>
        <v/>
      </c>
      <c r="H919" s="9" t="str">
        <f t="shared" si="188"/>
        <v/>
      </c>
      <c r="I919" s="9" t="str">
        <f t="shared" si="189"/>
        <v/>
      </c>
      <c r="J919" s="9" t="str">
        <f t="shared" si="190"/>
        <v/>
      </c>
      <c r="K919" s="11" t="e">
        <f t="shared" si="191"/>
        <v>#VALUE!</v>
      </c>
      <c r="L919" s="11" t="e">
        <f t="shared" si="192"/>
        <v>#VALUE!</v>
      </c>
      <c r="M919" s="11" t="e">
        <f t="shared" si="193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194"/>
        <v>#VALUE!</v>
      </c>
      <c r="S919" s="11" t="e">
        <f t="shared" si="195"/>
        <v>#VALUE!</v>
      </c>
      <c r="T919" s="11" t="e">
        <f t="shared" si="196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84"/>
        <v>#VALUE!</v>
      </c>
      <c r="E920" s="9" t="e">
        <f t="shared" si="185"/>
        <v>#VALUE!</v>
      </c>
      <c r="F920" s="9" t="e">
        <f t="shared" si="186"/>
        <v>#VALUE!</v>
      </c>
      <c r="G920" s="9" t="str">
        <f t="shared" si="187"/>
        <v/>
      </c>
      <c r="H920" s="9" t="str">
        <f t="shared" si="188"/>
        <v/>
      </c>
      <c r="I920" s="9" t="str">
        <f t="shared" si="189"/>
        <v/>
      </c>
      <c r="J920" s="9" t="str">
        <f t="shared" si="190"/>
        <v/>
      </c>
      <c r="K920" s="11" t="e">
        <f t="shared" si="191"/>
        <v>#VALUE!</v>
      </c>
      <c r="L920" s="11" t="e">
        <f t="shared" si="192"/>
        <v>#VALUE!</v>
      </c>
      <c r="M920" s="11" t="e">
        <f t="shared" si="193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194"/>
        <v>#VALUE!</v>
      </c>
      <c r="S920" s="11" t="e">
        <f t="shared" si="195"/>
        <v>#VALUE!</v>
      </c>
      <c r="T920" s="11" t="e">
        <f t="shared" si="196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84"/>
        <v>#VALUE!</v>
      </c>
      <c r="E921" s="9" t="e">
        <f t="shared" si="185"/>
        <v>#VALUE!</v>
      </c>
      <c r="F921" s="9" t="e">
        <f t="shared" si="186"/>
        <v>#VALUE!</v>
      </c>
      <c r="G921" s="9" t="str">
        <f t="shared" si="187"/>
        <v/>
      </c>
      <c r="H921" s="9" t="str">
        <f t="shared" si="188"/>
        <v/>
      </c>
      <c r="I921" s="9" t="str">
        <f t="shared" si="189"/>
        <v/>
      </c>
      <c r="J921" s="9" t="str">
        <f t="shared" si="190"/>
        <v/>
      </c>
      <c r="K921" s="11" t="e">
        <f t="shared" si="191"/>
        <v>#VALUE!</v>
      </c>
      <c r="L921" s="11" t="e">
        <f t="shared" si="192"/>
        <v>#VALUE!</v>
      </c>
      <c r="M921" s="11" t="e">
        <f t="shared" si="193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194"/>
        <v>#VALUE!</v>
      </c>
      <c r="S921" s="11" t="e">
        <f t="shared" si="195"/>
        <v>#VALUE!</v>
      </c>
      <c r="T921" s="11" t="e">
        <f t="shared" si="196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84"/>
        <v>#VALUE!</v>
      </c>
      <c r="E922" s="9" t="e">
        <f t="shared" si="185"/>
        <v>#VALUE!</v>
      </c>
      <c r="F922" s="9" t="e">
        <f t="shared" si="186"/>
        <v>#VALUE!</v>
      </c>
      <c r="G922" s="9" t="str">
        <f t="shared" si="187"/>
        <v/>
      </c>
      <c r="H922" s="9" t="str">
        <f t="shared" si="188"/>
        <v/>
      </c>
      <c r="I922" s="9" t="str">
        <f t="shared" si="189"/>
        <v/>
      </c>
      <c r="J922" s="9" t="str">
        <f t="shared" si="190"/>
        <v/>
      </c>
      <c r="K922" s="11" t="e">
        <f t="shared" si="191"/>
        <v>#VALUE!</v>
      </c>
      <c r="L922" s="11" t="e">
        <f t="shared" si="192"/>
        <v>#VALUE!</v>
      </c>
      <c r="M922" s="11" t="e">
        <f t="shared" si="193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194"/>
        <v>#VALUE!</v>
      </c>
      <c r="S922" s="11" t="e">
        <f t="shared" si="195"/>
        <v>#VALUE!</v>
      </c>
      <c r="T922" s="11" t="e">
        <f t="shared" si="196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84"/>
        <v>#VALUE!</v>
      </c>
      <c r="E923" s="9" t="e">
        <f t="shared" si="185"/>
        <v>#VALUE!</v>
      </c>
      <c r="F923" s="9" t="e">
        <f t="shared" si="186"/>
        <v>#VALUE!</v>
      </c>
      <c r="G923" s="9" t="str">
        <f t="shared" si="187"/>
        <v/>
      </c>
      <c r="H923" s="9" t="str">
        <f t="shared" si="188"/>
        <v/>
      </c>
      <c r="I923" s="9" t="str">
        <f t="shared" si="189"/>
        <v/>
      </c>
      <c r="J923" s="9" t="str">
        <f t="shared" si="190"/>
        <v/>
      </c>
      <c r="K923" s="11" t="e">
        <f t="shared" si="191"/>
        <v>#VALUE!</v>
      </c>
      <c r="L923" s="11" t="e">
        <f t="shared" si="192"/>
        <v>#VALUE!</v>
      </c>
      <c r="M923" s="11" t="e">
        <f t="shared" si="193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194"/>
        <v>#VALUE!</v>
      </c>
      <c r="S923" s="11" t="e">
        <f t="shared" si="195"/>
        <v>#VALUE!</v>
      </c>
      <c r="T923" s="11" t="e">
        <f t="shared" si="196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84"/>
        <v>#VALUE!</v>
      </c>
      <c r="E924" s="9" t="e">
        <f t="shared" si="185"/>
        <v>#VALUE!</v>
      </c>
      <c r="F924" s="9" t="e">
        <f t="shared" si="186"/>
        <v>#VALUE!</v>
      </c>
      <c r="G924" s="9" t="str">
        <f t="shared" si="187"/>
        <v/>
      </c>
      <c r="H924" s="9" t="str">
        <f t="shared" si="188"/>
        <v/>
      </c>
      <c r="I924" s="9" t="str">
        <f t="shared" si="189"/>
        <v/>
      </c>
      <c r="J924" s="9" t="str">
        <f t="shared" si="190"/>
        <v/>
      </c>
      <c r="K924" s="11" t="e">
        <f t="shared" si="191"/>
        <v>#VALUE!</v>
      </c>
      <c r="L924" s="11" t="e">
        <f t="shared" si="192"/>
        <v>#VALUE!</v>
      </c>
      <c r="M924" s="11" t="e">
        <f t="shared" si="193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194"/>
        <v>#VALUE!</v>
      </c>
      <c r="S924" s="11" t="e">
        <f t="shared" si="195"/>
        <v>#VALUE!</v>
      </c>
      <c r="T924" s="11" t="e">
        <f t="shared" si="196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84"/>
        <v>#VALUE!</v>
      </c>
      <c r="E925" s="9" t="e">
        <f t="shared" si="185"/>
        <v>#VALUE!</v>
      </c>
      <c r="F925" s="9" t="e">
        <f t="shared" si="186"/>
        <v>#VALUE!</v>
      </c>
      <c r="G925" s="9" t="str">
        <f t="shared" si="187"/>
        <v/>
      </c>
      <c r="H925" s="9" t="str">
        <f t="shared" si="188"/>
        <v/>
      </c>
      <c r="I925" s="9" t="str">
        <f t="shared" si="189"/>
        <v/>
      </c>
      <c r="J925" s="9" t="str">
        <f t="shared" si="190"/>
        <v/>
      </c>
      <c r="K925" s="11" t="e">
        <f t="shared" si="191"/>
        <v>#VALUE!</v>
      </c>
      <c r="L925" s="11" t="e">
        <f t="shared" si="192"/>
        <v>#VALUE!</v>
      </c>
      <c r="M925" s="11" t="e">
        <f t="shared" si="193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194"/>
        <v>#VALUE!</v>
      </c>
      <c r="S925" s="11" t="e">
        <f t="shared" si="195"/>
        <v>#VALUE!</v>
      </c>
      <c r="T925" s="11" t="e">
        <f t="shared" si="196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84"/>
        <v>#VALUE!</v>
      </c>
      <c r="E926" s="9" t="e">
        <f t="shared" si="185"/>
        <v>#VALUE!</v>
      </c>
      <c r="F926" s="9" t="e">
        <f t="shared" si="186"/>
        <v>#VALUE!</v>
      </c>
      <c r="G926" s="9" t="str">
        <f t="shared" si="187"/>
        <v/>
      </c>
      <c r="H926" s="9" t="str">
        <f t="shared" si="188"/>
        <v/>
      </c>
      <c r="I926" s="9" t="str">
        <f t="shared" si="189"/>
        <v/>
      </c>
      <c r="J926" s="9" t="str">
        <f t="shared" si="190"/>
        <v/>
      </c>
      <c r="K926" s="11" t="e">
        <f t="shared" si="191"/>
        <v>#VALUE!</v>
      </c>
      <c r="L926" s="11" t="e">
        <f t="shared" si="192"/>
        <v>#VALUE!</v>
      </c>
      <c r="M926" s="11" t="e">
        <f t="shared" si="193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194"/>
        <v>#VALUE!</v>
      </c>
      <c r="S926" s="11" t="e">
        <f t="shared" si="195"/>
        <v>#VALUE!</v>
      </c>
      <c r="T926" s="11" t="e">
        <f t="shared" si="196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84"/>
        <v>#VALUE!</v>
      </c>
      <c r="E927" s="9" t="e">
        <f t="shared" si="185"/>
        <v>#VALUE!</v>
      </c>
      <c r="F927" s="9" t="e">
        <f t="shared" si="186"/>
        <v>#VALUE!</v>
      </c>
      <c r="G927" s="9" t="str">
        <f t="shared" si="187"/>
        <v/>
      </c>
      <c r="H927" s="9" t="str">
        <f t="shared" si="188"/>
        <v/>
      </c>
      <c r="I927" s="9" t="str">
        <f t="shared" si="189"/>
        <v/>
      </c>
      <c r="J927" s="9" t="str">
        <f t="shared" si="190"/>
        <v/>
      </c>
      <c r="K927" s="11" t="e">
        <f t="shared" si="191"/>
        <v>#VALUE!</v>
      </c>
      <c r="L927" s="11" t="e">
        <f t="shared" si="192"/>
        <v>#VALUE!</v>
      </c>
      <c r="M927" s="11" t="e">
        <f t="shared" si="193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194"/>
        <v>#VALUE!</v>
      </c>
      <c r="S927" s="11" t="e">
        <f t="shared" si="195"/>
        <v>#VALUE!</v>
      </c>
      <c r="T927" s="11" t="e">
        <f t="shared" si="196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84"/>
        <v>#VALUE!</v>
      </c>
      <c r="E928" s="9" t="e">
        <f t="shared" si="185"/>
        <v>#VALUE!</v>
      </c>
      <c r="F928" s="9" t="e">
        <f t="shared" si="186"/>
        <v>#VALUE!</v>
      </c>
      <c r="G928" s="9" t="str">
        <f t="shared" si="187"/>
        <v/>
      </c>
      <c r="H928" s="9" t="str">
        <f t="shared" si="188"/>
        <v/>
      </c>
      <c r="I928" s="9" t="str">
        <f t="shared" si="189"/>
        <v/>
      </c>
      <c r="J928" s="9" t="str">
        <f t="shared" si="190"/>
        <v/>
      </c>
      <c r="K928" s="11" t="e">
        <f t="shared" si="191"/>
        <v>#VALUE!</v>
      </c>
      <c r="L928" s="11" t="e">
        <f t="shared" si="192"/>
        <v>#VALUE!</v>
      </c>
      <c r="M928" s="11" t="e">
        <f t="shared" si="193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194"/>
        <v>#VALUE!</v>
      </c>
      <c r="S928" s="11" t="e">
        <f t="shared" si="195"/>
        <v>#VALUE!</v>
      </c>
      <c r="T928" s="11" t="e">
        <f t="shared" si="196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84"/>
        <v>#VALUE!</v>
      </c>
      <c r="E929" s="9" t="e">
        <f t="shared" si="185"/>
        <v>#VALUE!</v>
      </c>
      <c r="F929" s="9" t="e">
        <f t="shared" si="186"/>
        <v>#VALUE!</v>
      </c>
      <c r="G929" s="9" t="str">
        <f t="shared" si="187"/>
        <v/>
      </c>
      <c r="H929" s="9" t="str">
        <f t="shared" si="188"/>
        <v/>
      </c>
      <c r="I929" s="9" t="str">
        <f t="shared" si="189"/>
        <v/>
      </c>
      <c r="J929" s="9" t="str">
        <f t="shared" si="190"/>
        <v/>
      </c>
      <c r="K929" s="11" t="e">
        <f t="shared" si="191"/>
        <v>#VALUE!</v>
      </c>
      <c r="L929" s="11" t="e">
        <f t="shared" si="192"/>
        <v>#VALUE!</v>
      </c>
      <c r="M929" s="11" t="e">
        <f t="shared" si="193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194"/>
        <v>#VALUE!</v>
      </c>
      <c r="S929" s="11" t="e">
        <f t="shared" si="195"/>
        <v>#VALUE!</v>
      </c>
      <c r="T929" s="11" t="e">
        <f t="shared" si="196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84"/>
        <v>#VALUE!</v>
      </c>
      <c r="E930" s="9" t="e">
        <f t="shared" si="185"/>
        <v>#VALUE!</v>
      </c>
      <c r="F930" s="9" t="e">
        <f t="shared" si="186"/>
        <v>#VALUE!</v>
      </c>
      <c r="G930" s="9" t="str">
        <f t="shared" si="187"/>
        <v/>
      </c>
      <c r="H930" s="9" t="str">
        <f t="shared" si="188"/>
        <v/>
      </c>
      <c r="I930" s="9" t="str">
        <f t="shared" si="189"/>
        <v/>
      </c>
      <c r="J930" s="9" t="str">
        <f t="shared" si="190"/>
        <v/>
      </c>
      <c r="K930" s="11" t="e">
        <f t="shared" si="191"/>
        <v>#VALUE!</v>
      </c>
      <c r="L930" s="11" t="e">
        <f t="shared" si="192"/>
        <v>#VALUE!</v>
      </c>
      <c r="M930" s="11" t="e">
        <f t="shared" si="193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194"/>
        <v>#VALUE!</v>
      </c>
      <c r="S930" s="11" t="e">
        <f t="shared" si="195"/>
        <v>#VALUE!</v>
      </c>
      <c r="T930" s="11" t="e">
        <f t="shared" si="196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84"/>
        <v>#VALUE!</v>
      </c>
      <c r="E931" s="9" t="e">
        <f t="shared" si="185"/>
        <v>#VALUE!</v>
      </c>
      <c r="F931" s="9" t="e">
        <f t="shared" si="186"/>
        <v>#VALUE!</v>
      </c>
      <c r="G931" s="9" t="str">
        <f t="shared" si="187"/>
        <v/>
      </c>
      <c r="H931" s="9" t="str">
        <f t="shared" si="188"/>
        <v/>
      </c>
      <c r="I931" s="9" t="str">
        <f t="shared" si="189"/>
        <v/>
      </c>
      <c r="J931" s="9" t="str">
        <f t="shared" si="190"/>
        <v/>
      </c>
      <c r="K931" s="11" t="e">
        <f t="shared" si="191"/>
        <v>#VALUE!</v>
      </c>
      <c r="L931" s="11" t="e">
        <f t="shared" si="192"/>
        <v>#VALUE!</v>
      </c>
      <c r="M931" s="11" t="e">
        <f t="shared" si="193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194"/>
        <v>#VALUE!</v>
      </c>
      <c r="S931" s="11" t="e">
        <f t="shared" si="195"/>
        <v>#VALUE!</v>
      </c>
      <c r="T931" s="11" t="e">
        <f t="shared" si="196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84"/>
        <v>#VALUE!</v>
      </c>
      <c r="E932" s="9" t="e">
        <f t="shared" si="185"/>
        <v>#VALUE!</v>
      </c>
      <c r="F932" s="9" t="e">
        <f t="shared" si="186"/>
        <v>#VALUE!</v>
      </c>
      <c r="G932" s="9" t="str">
        <f t="shared" si="187"/>
        <v/>
      </c>
      <c r="H932" s="9" t="str">
        <f t="shared" si="188"/>
        <v/>
      </c>
      <c r="I932" s="9" t="str">
        <f t="shared" si="189"/>
        <v/>
      </c>
      <c r="J932" s="9" t="str">
        <f t="shared" si="190"/>
        <v/>
      </c>
      <c r="K932" s="11" t="e">
        <f t="shared" si="191"/>
        <v>#VALUE!</v>
      </c>
      <c r="L932" s="11" t="e">
        <f t="shared" si="192"/>
        <v>#VALUE!</v>
      </c>
      <c r="M932" s="11" t="e">
        <f t="shared" si="193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194"/>
        <v>#VALUE!</v>
      </c>
      <c r="S932" s="11" t="e">
        <f t="shared" si="195"/>
        <v>#VALUE!</v>
      </c>
      <c r="T932" s="11" t="e">
        <f t="shared" si="196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84"/>
        <v>#VALUE!</v>
      </c>
      <c r="E933" s="9" t="e">
        <f t="shared" si="185"/>
        <v>#VALUE!</v>
      </c>
      <c r="F933" s="9" t="e">
        <f t="shared" si="186"/>
        <v>#VALUE!</v>
      </c>
      <c r="G933" s="9" t="str">
        <f t="shared" si="187"/>
        <v/>
      </c>
      <c r="H933" s="9" t="str">
        <f t="shared" si="188"/>
        <v/>
      </c>
      <c r="I933" s="9" t="str">
        <f t="shared" si="189"/>
        <v/>
      </c>
      <c r="J933" s="9" t="str">
        <f t="shared" si="190"/>
        <v/>
      </c>
      <c r="K933" s="11" t="e">
        <f t="shared" si="191"/>
        <v>#VALUE!</v>
      </c>
      <c r="L933" s="11" t="e">
        <f t="shared" si="192"/>
        <v>#VALUE!</v>
      </c>
      <c r="M933" s="11" t="e">
        <f t="shared" si="193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194"/>
        <v>#VALUE!</v>
      </c>
      <c r="S933" s="11" t="e">
        <f t="shared" si="195"/>
        <v>#VALUE!</v>
      </c>
      <c r="T933" s="11" t="e">
        <f t="shared" si="196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84"/>
        <v>#VALUE!</v>
      </c>
      <c r="E934" s="9" t="e">
        <f t="shared" si="185"/>
        <v>#VALUE!</v>
      </c>
      <c r="F934" s="9" t="e">
        <f t="shared" si="186"/>
        <v>#VALUE!</v>
      </c>
      <c r="G934" s="9" t="str">
        <f t="shared" si="187"/>
        <v/>
      </c>
      <c r="H934" s="9" t="str">
        <f t="shared" si="188"/>
        <v/>
      </c>
      <c r="I934" s="9" t="str">
        <f t="shared" si="189"/>
        <v/>
      </c>
      <c r="J934" s="9" t="str">
        <f t="shared" si="190"/>
        <v/>
      </c>
      <c r="K934" s="11" t="e">
        <f t="shared" si="191"/>
        <v>#VALUE!</v>
      </c>
      <c r="L934" s="11" t="e">
        <f t="shared" si="192"/>
        <v>#VALUE!</v>
      </c>
      <c r="M934" s="11" t="e">
        <f t="shared" si="193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194"/>
        <v>#VALUE!</v>
      </c>
      <c r="S934" s="11" t="e">
        <f t="shared" si="195"/>
        <v>#VALUE!</v>
      </c>
      <c r="T934" s="11" t="e">
        <f t="shared" si="196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84"/>
        <v>#VALUE!</v>
      </c>
      <c r="E935" s="9" t="e">
        <f t="shared" si="185"/>
        <v>#VALUE!</v>
      </c>
      <c r="F935" s="9" t="e">
        <f t="shared" si="186"/>
        <v>#VALUE!</v>
      </c>
      <c r="G935" s="9" t="str">
        <f t="shared" si="187"/>
        <v/>
      </c>
      <c r="H935" s="9" t="str">
        <f t="shared" si="188"/>
        <v/>
      </c>
      <c r="I935" s="9" t="str">
        <f t="shared" si="189"/>
        <v/>
      </c>
      <c r="J935" s="9" t="str">
        <f t="shared" si="190"/>
        <v/>
      </c>
      <c r="K935" s="11" t="e">
        <f t="shared" si="191"/>
        <v>#VALUE!</v>
      </c>
      <c r="L935" s="11" t="e">
        <f t="shared" si="192"/>
        <v>#VALUE!</v>
      </c>
      <c r="M935" s="11" t="e">
        <f t="shared" si="193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194"/>
        <v>#VALUE!</v>
      </c>
      <c r="S935" s="11" t="e">
        <f t="shared" si="195"/>
        <v>#VALUE!</v>
      </c>
      <c r="T935" s="11" t="e">
        <f t="shared" si="196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84"/>
        <v>#VALUE!</v>
      </c>
      <c r="E936" s="9" t="e">
        <f t="shared" si="185"/>
        <v>#VALUE!</v>
      </c>
      <c r="F936" s="9" t="e">
        <f t="shared" si="186"/>
        <v>#VALUE!</v>
      </c>
      <c r="G936" s="9" t="str">
        <f t="shared" si="187"/>
        <v/>
      </c>
      <c r="H936" s="9" t="str">
        <f t="shared" si="188"/>
        <v/>
      </c>
      <c r="I936" s="9" t="str">
        <f t="shared" si="189"/>
        <v/>
      </c>
      <c r="J936" s="9" t="str">
        <f t="shared" si="190"/>
        <v/>
      </c>
      <c r="K936" s="11" t="e">
        <f t="shared" si="191"/>
        <v>#VALUE!</v>
      </c>
      <c r="L936" s="11" t="e">
        <f t="shared" si="192"/>
        <v>#VALUE!</v>
      </c>
      <c r="M936" s="11" t="e">
        <f t="shared" si="193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194"/>
        <v>#VALUE!</v>
      </c>
      <c r="S936" s="11" t="e">
        <f t="shared" si="195"/>
        <v>#VALUE!</v>
      </c>
      <c r="T936" s="11" t="e">
        <f t="shared" si="196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84"/>
        <v>#VALUE!</v>
      </c>
      <c r="E937" s="9" t="e">
        <f t="shared" si="185"/>
        <v>#VALUE!</v>
      </c>
      <c r="F937" s="9" t="e">
        <f t="shared" si="186"/>
        <v>#VALUE!</v>
      </c>
      <c r="G937" s="9" t="str">
        <f t="shared" si="187"/>
        <v/>
      </c>
      <c r="H937" s="9" t="str">
        <f t="shared" si="188"/>
        <v/>
      </c>
      <c r="I937" s="9" t="str">
        <f t="shared" si="189"/>
        <v/>
      </c>
      <c r="J937" s="9" t="str">
        <f t="shared" si="190"/>
        <v/>
      </c>
      <c r="K937" s="11" t="e">
        <f t="shared" si="191"/>
        <v>#VALUE!</v>
      </c>
      <c r="L937" s="11" t="e">
        <f t="shared" si="192"/>
        <v>#VALUE!</v>
      </c>
      <c r="M937" s="11" t="e">
        <f t="shared" si="193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194"/>
        <v>#VALUE!</v>
      </c>
      <c r="S937" s="11" t="e">
        <f t="shared" si="195"/>
        <v>#VALUE!</v>
      </c>
      <c r="T937" s="11" t="e">
        <f t="shared" si="196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84"/>
        <v>#VALUE!</v>
      </c>
      <c r="E938" s="9" t="e">
        <f t="shared" si="185"/>
        <v>#VALUE!</v>
      </c>
      <c r="F938" s="9" t="e">
        <f t="shared" si="186"/>
        <v>#VALUE!</v>
      </c>
      <c r="G938" s="9" t="str">
        <f t="shared" si="187"/>
        <v/>
      </c>
      <c r="H938" s="9" t="str">
        <f t="shared" si="188"/>
        <v/>
      </c>
      <c r="I938" s="9" t="str">
        <f t="shared" si="189"/>
        <v/>
      </c>
      <c r="J938" s="9" t="str">
        <f t="shared" si="190"/>
        <v/>
      </c>
      <c r="K938" s="11" t="e">
        <f t="shared" si="191"/>
        <v>#VALUE!</v>
      </c>
      <c r="L938" s="11" t="e">
        <f t="shared" si="192"/>
        <v>#VALUE!</v>
      </c>
      <c r="M938" s="11" t="e">
        <f t="shared" si="193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194"/>
        <v>#VALUE!</v>
      </c>
      <c r="S938" s="11" t="e">
        <f t="shared" si="195"/>
        <v>#VALUE!</v>
      </c>
      <c r="T938" s="11" t="e">
        <f t="shared" si="196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84"/>
        <v>#VALUE!</v>
      </c>
      <c r="E939" s="9" t="e">
        <f t="shared" si="185"/>
        <v>#VALUE!</v>
      </c>
      <c r="F939" s="9" t="e">
        <f t="shared" si="186"/>
        <v>#VALUE!</v>
      </c>
      <c r="G939" s="9" t="str">
        <f t="shared" si="187"/>
        <v/>
      </c>
      <c r="H939" s="9" t="str">
        <f t="shared" si="188"/>
        <v/>
      </c>
      <c r="I939" s="9" t="str">
        <f t="shared" si="189"/>
        <v/>
      </c>
      <c r="J939" s="9" t="str">
        <f t="shared" si="190"/>
        <v/>
      </c>
      <c r="K939" s="11" t="e">
        <f t="shared" si="191"/>
        <v>#VALUE!</v>
      </c>
      <c r="L939" s="11" t="e">
        <f t="shared" si="192"/>
        <v>#VALUE!</v>
      </c>
      <c r="M939" s="11" t="e">
        <f t="shared" si="193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194"/>
        <v>#VALUE!</v>
      </c>
      <c r="S939" s="11" t="e">
        <f t="shared" si="195"/>
        <v>#VALUE!</v>
      </c>
      <c r="T939" s="11" t="e">
        <f t="shared" si="196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84"/>
        <v>#VALUE!</v>
      </c>
      <c r="E940" s="9" t="e">
        <f t="shared" si="185"/>
        <v>#VALUE!</v>
      </c>
      <c r="F940" s="9" t="e">
        <f t="shared" si="186"/>
        <v>#VALUE!</v>
      </c>
      <c r="G940" s="9" t="str">
        <f t="shared" si="187"/>
        <v/>
      </c>
      <c r="H940" s="9" t="str">
        <f t="shared" si="188"/>
        <v/>
      </c>
      <c r="I940" s="9" t="str">
        <f t="shared" si="189"/>
        <v/>
      </c>
      <c r="J940" s="9" t="str">
        <f t="shared" si="190"/>
        <v/>
      </c>
      <c r="K940" s="11" t="e">
        <f t="shared" si="191"/>
        <v>#VALUE!</v>
      </c>
      <c r="L940" s="11" t="e">
        <f t="shared" si="192"/>
        <v>#VALUE!</v>
      </c>
      <c r="M940" s="11" t="e">
        <f t="shared" si="193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194"/>
        <v>#VALUE!</v>
      </c>
      <c r="S940" s="11" t="e">
        <f t="shared" si="195"/>
        <v>#VALUE!</v>
      </c>
      <c r="T940" s="11" t="e">
        <f t="shared" si="196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84"/>
        <v>#VALUE!</v>
      </c>
      <c r="E941" s="9" t="e">
        <f t="shared" si="185"/>
        <v>#VALUE!</v>
      </c>
      <c r="F941" s="9" t="e">
        <f t="shared" si="186"/>
        <v>#VALUE!</v>
      </c>
      <c r="G941" s="9" t="str">
        <f t="shared" si="187"/>
        <v/>
      </c>
      <c r="H941" s="9" t="str">
        <f t="shared" si="188"/>
        <v/>
      </c>
      <c r="I941" s="9" t="str">
        <f t="shared" si="189"/>
        <v/>
      </c>
      <c r="J941" s="9" t="str">
        <f t="shared" si="190"/>
        <v/>
      </c>
      <c r="K941" s="11" t="e">
        <f t="shared" si="191"/>
        <v>#VALUE!</v>
      </c>
      <c r="L941" s="11" t="e">
        <f t="shared" si="192"/>
        <v>#VALUE!</v>
      </c>
      <c r="M941" s="11" t="e">
        <f t="shared" si="193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194"/>
        <v>#VALUE!</v>
      </c>
      <c r="S941" s="11" t="e">
        <f t="shared" si="195"/>
        <v>#VALUE!</v>
      </c>
      <c r="T941" s="11" t="e">
        <f t="shared" si="196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84"/>
        <v>#VALUE!</v>
      </c>
      <c r="E942" s="9" t="e">
        <f t="shared" si="185"/>
        <v>#VALUE!</v>
      </c>
      <c r="F942" s="9" t="e">
        <f t="shared" si="186"/>
        <v>#VALUE!</v>
      </c>
      <c r="G942" s="9" t="str">
        <f t="shared" si="187"/>
        <v/>
      </c>
      <c r="H942" s="9" t="str">
        <f t="shared" si="188"/>
        <v/>
      </c>
      <c r="I942" s="9" t="str">
        <f t="shared" si="189"/>
        <v/>
      </c>
      <c r="J942" s="9" t="str">
        <f t="shared" si="190"/>
        <v/>
      </c>
      <c r="K942" s="11" t="e">
        <f t="shared" si="191"/>
        <v>#VALUE!</v>
      </c>
      <c r="L942" s="11" t="e">
        <f t="shared" si="192"/>
        <v>#VALUE!</v>
      </c>
      <c r="M942" s="11" t="e">
        <f t="shared" si="193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194"/>
        <v>#VALUE!</v>
      </c>
      <c r="S942" s="11" t="e">
        <f t="shared" si="195"/>
        <v>#VALUE!</v>
      </c>
      <c r="T942" s="11" t="e">
        <f t="shared" si="196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84"/>
        <v>#VALUE!</v>
      </c>
      <c r="E943" s="9" t="e">
        <f t="shared" si="185"/>
        <v>#VALUE!</v>
      </c>
      <c r="F943" s="9" t="e">
        <f t="shared" si="186"/>
        <v>#VALUE!</v>
      </c>
      <c r="G943" s="9" t="str">
        <f t="shared" si="187"/>
        <v/>
      </c>
      <c r="H943" s="9" t="str">
        <f t="shared" si="188"/>
        <v/>
      </c>
      <c r="I943" s="9" t="str">
        <f t="shared" si="189"/>
        <v/>
      </c>
      <c r="J943" s="9" t="str">
        <f t="shared" si="190"/>
        <v/>
      </c>
      <c r="K943" s="11" t="e">
        <f t="shared" si="191"/>
        <v>#VALUE!</v>
      </c>
      <c r="L943" s="11" t="e">
        <f t="shared" si="192"/>
        <v>#VALUE!</v>
      </c>
      <c r="M943" s="11" t="e">
        <f t="shared" si="193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194"/>
        <v>#VALUE!</v>
      </c>
      <c r="S943" s="11" t="e">
        <f t="shared" si="195"/>
        <v>#VALUE!</v>
      </c>
      <c r="T943" s="11" t="e">
        <f t="shared" si="196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84"/>
        <v>#VALUE!</v>
      </c>
      <c r="E944" s="9" t="e">
        <f t="shared" si="185"/>
        <v>#VALUE!</v>
      </c>
      <c r="F944" s="9" t="e">
        <f t="shared" si="186"/>
        <v>#VALUE!</v>
      </c>
      <c r="G944" s="9" t="str">
        <f t="shared" si="187"/>
        <v/>
      </c>
      <c r="H944" s="9" t="str">
        <f t="shared" si="188"/>
        <v/>
      </c>
      <c r="I944" s="9" t="str">
        <f t="shared" si="189"/>
        <v/>
      </c>
      <c r="J944" s="9" t="str">
        <f t="shared" si="190"/>
        <v/>
      </c>
      <c r="K944" s="11" t="e">
        <f t="shared" si="191"/>
        <v>#VALUE!</v>
      </c>
      <c r="L944" s="11" t="e">
        <f t="shared" si="192"/>
        <v>#VALUE!</v>
      </c>
      <c r="M944" s="11" t="e">
        <f t="shared" si="193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194"/>
        <v>#VALUE!</v>
      </c>
      <c r="S944" s="11" t="e">
        <f t="shared" si="195"/>
        <v>#VALUE!</v>
      </c>
      <c r="T944" s="11" t="e">
        <f t="shared" si="196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84"/>
        <v>#VALUE!</v>
      </c>
      <c r="E945" s="9" t="e">
        <f t="shared" si="185"/>
        <v>#VALUE!</v>
      </c>
      <c r="F945" s="9" t="e">
        <f t="shared" si="186"/>
        <v>#VALUE!</v>
      </c>
      <c r="G945" s="9" t="str">
        <f t="shared" si="187"/>
        <v/>
      </c>
      <c r="H945" s="9" t="str">
        <f t="shared" si="188"/>
        <v/>
      </c>
      <c r="I945" s="9" t="str">
        <f t="shared" si="189"/>
        <v/>
      </c>
      <c r="J945" s="9" t="str">
        <f t="shared" si="190"/>
        <v/>
      </c>
      <c r="K945" s="11" t="e">
        <f t="shared" si="191"/>
        <v>#VALUE!</v>
      </c>
      <c r="L945" s="11" t="e">
        <f t="shared" si="192"/>
        <v>#VALUE!</v>
      </c>
      <c r="M945" s="11" t="e">
        <f t="shared" si="193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194"/>
        <v>#VALUE!</v>
      </c>
      <c r="S945" s="11" t="e">
        <f t="shared" si="195"/>
        <v>#VALUE!</v>
      </c>
      <c r="T945" s="11" t="e">
        <f t="shared" si="196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84"/>
        <v>#VALUE!</v>
      </c>
      <c r="E946" s="9" t="e">
        <f t="shared" si="185"/>
        <v>#VALUE!</v>
      </c>
      <c r="F946" s="9" t="e">
        <f t="shared" si="186"/>
        <v>#VALUE!</v>
      </c>
      <c r="G946" s="9" t="str">
        <f t="shared" si="187"/>
        <v/>
      </c>
      <c r="H946" s="9" t="str">
        <f t="shared" si="188"/>
        <v/>
      </c>
      <c r="I946" s="9" t="str">
        <f t="shared" si="189"/>
        <v/>
      </c>
      <c r="J946" s="9" t="str">
        <f t="shared" si="190"/>
        <v/>
      </c>
      <c r="K946" s="11" t="e">
        <f t="shared" si="191"/>
        <v>#VALUE!</v>
      </c>
      <c r="L946" s="11" t="e">
        <f t="shared" si="192"/>
        <v>#VALUE!</v>
      </c>
      <c r="M946" s="11" t="e">
        <f t="shared" si="193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194"/>
        <v>#VALUE!</v>
      </c>
      <c r="S946" s="11" t="e">
        <f t="shared" si="195"/>
        <v>#VALUE!</v>
      </c>
      <c r="T946" s="11" t="e">
        <f t="shared" si="196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84"/>
        <v>#VALUE!</v>
      </c>
      <c r="E947" s="9" t="e">
        <f t="shared" si="185"/>
        <v>#VALUE!</v>
      </c>
      <c r="F947" s="9" t="e">
        <f t="shared" si="186"/>
        <v>#VALUE!</v>
      </c>
      <c r="G947" s="9" t="str">
        <f t="shared" si="187"/>
        <v/>
      </c>
      <c r="H947" s="9" t="str">
        <f t="shared" si="188"/>
        <v/>
      </c>
      <c r="I947" s="9" t="str">
        <f t="shared" si="189"/>
        <v/>
      </c>
      <c r="J947" s="9" t="str">
        <f t="shared" si="190"/>
        <v/>
      </c>
      <c r="K947" s="11" t="e">
        <f t="shared" si="191"/>
        <v>#VALUE!</v>
      </c>
      <c r="L947" s="11" t="e">
        <f t="shared" si="192"/>
        <v>#VALUE!</v>
      </c>
      <c r="M947" s="11" t="e">
        <f t="shared" si="193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194"/>
        <v>#VALUE!</v>
      </c>
      <c r="S947" s="11" t="e">
        <f t="shared" si="195"/>
        <v>#VALUE!</v>
      </c>
      <c r="T947" s="11" t="e">
        <f t="shared" si="196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84"/>
        <v>#VALUE!</v>
      </c>
      <c r="E948" s="9" t="e">
        <f t="shared" si="185"/>
        <v>#VALUE!</v>
      </c>
      <c r="F948" s="9" t="e">
        <f t="shared" si="186"/>
        <v>#VALUE!</v>
      </c>
      <c r="G948" s="9" t="str">
        <f t="shared" si="187"/>
        <v/>
      </c>
      <c r="H948" s="9" t="str">
        <f t="shared" si="188"/>
        <v/>
      </c>
      <c r="I948" s="9" t="str">
        <f t="shared" si="189"/>
        <v/>
      </c>
      <c r="J948" s="9" t="str">
        <f t="shared" si="190"/>
        <v/>
      </c>
      <c r="K948" s="11" t="e">
        <f t="shared" si="191"/>
        <v>#VALUE!</v>
      </c>
      <c r="L948" s="11" t="e">
        <f t="shared" si="192"/>
        <v>#VALUE!</v>
      </c>
      <c r="M948" s="11" t="e">
        <f t="shared" si="193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194"/>
        <v>#VALUE!</v>
      </c>
      <c r="S948" s="11" t="e">
        <f t="shared" si="195"/>
        <v>#VALUE!</v>
      </c>
      <c r="T948" s="11" t="e">
        <f t="shared" si="196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84"/>
        <v>#VALUE!</v>
      </c>
      <c r="E949" s="9" t="e">
        <f t="shared" si="185"/>
        <v>#VALUE!</v>
      </c>
      <c r="F949" s="9" t="e">
        <f t="shared" si="186"/>
        <v>#VALUE!</v>
      </c>
      <c r="G949" s="9" t="str">
        <f t="shared" si="187"/>
        <v/>
      </c>
      <c r="H949" s="9" t="str">
        <f t="shared" si="188"/>
        <v/>
      </c>
      <c r="I949" s="9" t="str">
        <f t="shared" si="189"/>
        <v/>
      </c>
      <c r="J949" s="9" t="str">
        <f t="shared" si="190"/>
        <v/>
      </c>
      <c r="K949" s="11" t="e">
        <f t="shared" si="191"/>
        <v>#VALUE!</v>
      </c>
      <c r="L949" s="11" t="e">
        <f t="shared" si="192"/>
        <v>#VALUE!</v>
      </c>
      <c r="M949" s="11" t="e">
        <f t="shared" si="193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194"/>
        <v>#VALUE!</v>
      </c>
      <c r="S949" s="11" t="e">
        <f t="shared" si="195"/>
        <v>#VALUE!</v>
      </c>
      <c r="T949" s="11" t="e">
        <f t="shared" si="196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84"/>
        <v>#VALUE!</v>
      </c>
      <c r="E950" s="9" t="e">
        <f t="shared" si="185"/>
        <v>#VALUE!</v>
      </c>
      <c r="F950" s="9" t="e">
        <f t="shared" si="186"/>
        <v>#VALUE!</v>
      </c>
      <c r="G950" s="9" t="str">
        <f t="shared" si="187"/>
        <v/>
      </c>
      <c r="H950" s="9" t="str">
        <f t="shared" si="188"/>
        <v/>
      </c>
      <c r="I950" s="9" t="str">
        <f t="shared" si="189"/>
        <v/>
      </c>
      <c r="J950" s="9" t="str">
        <f t="shared" si="190"/>
        <v/>
      </c>
      <c r="K950" s="11" t="e">
        <f t="shared" si="191"/>
        <v>#VALUE!</v>
      </c>
      <c r="L950" s="11" t="e">
        <f t="shared" si="192"/>
        <v>#VALUE!</v>
      </c>
      <c r="M950" s="11" t="e">
        <f t="shared" si="193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194"/>
        <v>#VALUE!</v>
      </c>
      <c r="S950" s="11" t="e">
        <f t="shared" si="195"/>
        <v>#VALUE!</v>
      </c>
      <c r="T950" s="11" t="e">
        <f t="shared" si="196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84"/>
        <v>#VALUE!</v>
      </c>
      <c r="E951" s="9" t="e">
        <f t="shared" si="185"/>
        <v>#VALUE!</v>
      </c>
      <c r="F951" s="9" t="e">
        <f t="shared" si="186"/>
        <v>#VALUE!</v>
      </c>
      <c r="G951" s="9" t="str">
        <f t="shared" si="187"/>
        <v/>
      </c>
      <c r="H951" s="9" t="str">
        <f t="shared" si="188"/>
        <v/>
      </c>
      <c r="I951" s="9" t="str">
        <f t="shared" si="189"/>
        <v/>
      </c>
      <c r="J951" s="9" t="str">
        <f t="shared" si="190"/>
        <v/>
      </c>
      <c r="K951" s="11" t="e">
        <f t="shared" si="191"/>
        <v>#VALUE!</v>
      </c>
      <c r="L951" s="11" t="e">
        <f t="shared" si="192"/>
        <v>#VALUE!</v>
      </c>
      <c r="M951" s="11" t="e">
        <f t="shared" si="193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194"/>
        <v>#VALUE!</v>
      </c>
      <c r="S951" s="11" t="e">
        <f t="shared" si="195"/>
        <v>#VALUE!</v>
      </c>
      <c r="T951" s="11" t="e">
        <f t="shared" si="196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84"/>
        <v>#VALUE!</v>
      </c>
      <c r="E952" s="9" t="e">
        <f t="shared" si="185"/>
        <v>#VALUE!</v>
      </c>
      <c r="F952" s="9" t="e">
        <f t="shared" si="186"/>
        <v>#VALUE!</v>
      </c>
      <c r="G952" s="9" t="str">
        <f t="shared" si="187"/>
        <v/>
      </c>
      <c r="H952" s="9" t="str">
        <f t="shared" si="188"/>
        <v/>
      </c>
      <c r="I952" s="9" t="str">
        <f t="shared" si="189"/>
        <v/>
      </c>
      <c r="J952" s="9" t="str">
        <f t="shared" si="190"/>
        <v/>
      </c>
      <c r="K952" s="11" t="e">
        <f t="shared" si="191"/>
        <v>#VALUE!</v>
      </c>
      <c r="L952" s="11" t="e">
        <f t="shared" si="192"/>
        <v>#VALUE!</v>
      </c>
      <c r="M952" s="11" t="e">
        <f t="shared" si="193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194"/>
        <v>#VALUE!</v>
      </c>
      <c r="S952" s="11" t="e">
        <f t="shared" si="195"/>
        <v>#VALUE!</v>
      </c>
      <c r="T952" s="11" t="e">
        <f t="shared" si="196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84"/>
        <v>#VALUE!</v>
      </c>
      <c r="E953" s="9" t="e">
        <f t="shared" si="185"/>
        <v>#VALUE!</v>
      </c>
      <c r="F953" s="9" t="e">
        <f t="shared" si="186"/>
        <v>#VALUE!</v>
      </c>
      <c r="G953" s="9" t="str">
        <f t="shared" si="187"/>
        <v/>
      </c>
      <c r="H953" s="9" t="str">
        <f t="shared" si="188"/>
        <v/>
      </c>
      <c r="I953" s="9" t="str">
        <f t="shared" si="189"/>
        <v/>
      </c>
      <c r="J953" s="9" t="str">
        <f t="shared" si="190"/>
        <v/>
      </c>
      <c r="K953" s="11" t="e">
        <f t="shared" si="191"/>
        <v>#VALUE!</v>
      </c>
      <c r="L953" s="11" t="e">
        <f t="shared" si="192"/>
        <v>#VALUE!</v>
      </c>
      <c r="M953" s="11" t="e">
        <f t="shared" si="193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194"/>
        <v>#VALUE!</v>
      </c>
      <c r="S953" s="11" t="e">
        <f t="shared" si="195"/>
        <v>#VALUE!</v>
      </c>
      <c r="T953" s="11" t="e">
        <f t="shared" si="196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84"/>
        <v>#VALUE!</v>
      </c>
      <c r="E954" s="9" t="e">
        <f t="shared" si="185"/>
        <v>#VALUE!</v>
      </c>
      <c r="F954" s="9" t="e">
        <f t="shared" si="186"/>
        <v>#VALUE!</v>
      </c>
      <c r="G954" s="9" t="str">
        <f t="shared" si="187"/>
        <v/>
      </c>
      <c r="H954" s="9" t="str">
        <f t="shared" si="188"/>
        <v/>
      </c>
      <c r="I954" s="9" t="str">
        <f t="shared" si="189"/>
        <v/>
      </c>
      <c r="J954" s="9" t="str">
        <f t="shared" si="190"/>
        <v/>
      </c>
      <c r="K954" s="11" t="e">
        <f t="shared" si="191"/>
        <v>#VALUE!</v>
      </c>
      <c r="L954" s="11" t="e">
        <f t="shared" si="192"/>
        <v>#VALUE!</v>
      </c>
      <c r="M954" s="11" t="e">
        <f t="shared" si="193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194"/>
        <v>#VALUE!</v>
      </c>
      <c r="S954" s="11" t="e">
        <f t="shared" si="195"/>
        <v>#VALUE!</v>
      </c>
      <c r="T954" s="11" t="e">
        <f t="shared" si="196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84"/>
        <v>#VALUE!</v>
      </c>
      <c r="E955" s="9" t="e">
        <f t="shared" si="185"/>
        <v>#VALUE!</v>
      </c>
      <c r="F955" s="9" t="e">
        <f t="shared" si="186"/>
        <v>#VALUE!</v>
      </c>
      <c r="G955" s="9" t="str">
        <f t="shared" si="187"/>
        <v/>
      </c>
      <c r="H955" s="9" t="str">
        <f t="shared" si="188"/>
        <v/>
      </c>
      <c r="I955" s="9" t="str">
        <f t="shared" si="189"/>
        <v/>
      </c>
      <c r="J955" s="9" t="str">
        <f t="shared" si="190"/>
        <v/>
      </c>
      <c r="K955" s="11" t="e">
        <f t="shared" si="191"/>
        <v>#VALUE!</v>
      </c>
      <c r="L955" s="11" t="e">
        <f t="shared" si="192"/>
        <v>#VALUE!</v>
      </c>
      <c r="M955" s="11" t="e">
        <f t="shared" si="193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194"/>
        <v>#VALUE!</v>
      </c>
      <c r="S955" s="11" t="e">
        <f t="shared" si="195"/>
        <v>#VALUE!</v>
      </c>
      <c r="T955" s="11" t="e">
        <f t="shared" si="196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84"/>
        <v>#VALUE!</v>
      </c>
      <c r="E956" s="9" t="e">
        <f t="shared" si="185"/>
        <v>#VALUE!</v>
      </c>
      <c r="F956" s="9" t="e">
        <f t="shared" si="186"/>
        <v>#VALUE!</v>
      </c>
      <c r="G956" s="9" t="str">
        <f t="shared" si="187"/>
        <v/>
      </c>
      <c r="H956" s="9" t="str">
        <f t="shared" si="188"/>
        <v/>
      </c>
      <c r="I956" s="9" t="str">
        <f t="shared" si="189"/>
        <v/>
      </c>
      <c r="J956" s="9" t="str">
        <f t="shared" si="190"/>
        <v/>
      </c>
      <c r="K956" s="11" t="e">
        <f t="shared" si="191"/>
        <v>#VALUE!</v>
      </c>
      <c r="L956" s="11" t="e">
        <f t="shared" si="192"/>
        <v>#VALUE!</v>
      </c>
      <c r="M956" s="11" t="e">
        <f t="shared" si="193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194"/>
        <v>#VALUE!</v>
      </c>
      <c r="S956" s="11" t="e">
        <f t="shared" si="195"/>
        <v>#VALUE!</v>
      </c>
      <c r="T956" s="11" t="e">
        <f t="shared" si="196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84"/>
        <v>#VALUE!</v>
      </c>
      <c r="E957" s="9" t="e">
        <f t="shared" si="185"/>
        <v>#VALUE!</v>
      </c>
      <c r="F957" s="9" t="e">
        <f t="shared" si="186"/>
        <v>#VALUE!</v>
      </c>
      <c r="G957" s="9" t="str">
        <f t="shared" si="187"/>
        <v/>
      </c>
      <c r="H957" s="9" t="str">
        <f t="shared" si="188"/>
        <v/>
      </c>
      <c r="I957" s="9" t="str">
        <f t="shared" si="189"/>
        <v/>
      </c>
      <c r="J957" s="9" t="str">
        <f t="shared" si="190"/>
        <v/>
      </c>
      <c r="K957" s="11" t="e">
        <f t="shared" si="191"/>
        <v>#VALUE!</v>
      </c>
      <c r="L957" s="11" t="e">
        <f t="shared" si="192"/>
        <v>#VALUE!</v>
      </c>
      <c r="M957" s="11" t="e">
        <f t="shared" si="193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194"/>
        <v>#VALUE!</v>
      </c>
      <c r="S957" s="11" t="e">
        <f t="shared" si="195"/>
        <v>#VALUE!</v>
      </c>
      <c r="T957" s="11" t="e">
        <f t="shared" si="196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84"/>
        <v>#VALUE!</v>
      </c>
      <c r="E958" s="9" t="e">
        <f t="shared" si="185"/>
        <v>#VALUE!</v>
      </c>
      <c r="F958" s="9" t="e">
        <f t="shared" si="186"/>
        <v>#VALUE!</v>
      </c>
      <c r="G958" s="9" t="str">
        <f t="shared" si="187"/>
        <v/>
      </c>
      <c r="H958" s="9" t="str">
        <f t="shared" si="188"/>
        <v/>
      </c>
      <c r="I958" s="9" t="str">
        <f t="shared" si="189"/>
        <v/>
      </c>
      <c r="J958" s="9" t="str">
        <f t="shared" si="190"/>
        <v/>
      </c>
      <c r="K958" s="11" t="e">
        <f t="shared" si="191"/>
        <v>#VALUE!</v>
      </c>
      <c r="L958" s="11" t="e">
        <f t="shared" si="192"/>
        <v>#VALUE!</v>
      </c>
      <c r="M958" s="11" t="e">
        <f t="shared" si="193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194"/>
        <v>#VALUE!</v>
      </c>
      <c r="S958" s="11" t="e">
        <f t="shared" si="195"/>
        <v>#VALUE!</v>
      </c>
      <c r="T958" s="11" t="e">
        <f t="shared" si="196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84"/>
        <v>#VALUE!</v>
      </c>
      <c r="E959" s="9" t="e">
        <f t="shared" si="185"/>
        <v>#VALUE!</v>
      </c>
      <c r="F959" s="9" t="e">
        <f t="shared" si="186"/>
        <v>#VALUE!</v>
      </c>
      <c r="G959" s="9" t="str">
        <f t="shared" si="187"/>
        <v/>
      </c>
      <c r="H959" s="9" t="str">
        <f t="shared" si="188"/>
        <v/>
      </c>
      <c r="I959" s="9" t="str">
        <f t="shared" si="189"/>
        <v/>
      </c>
      <c r="J959" s="9" t="str">
        <f t="shared" si="190"/>
        <v/>
      </c>
      <c r="K959" s="11" t="e">
        <f t="shared" si="191"/>
        <v>#VALUE!</v>
      </c>
      <c r="L959" s="11" t="e">
        <f t="shared" si="192"/>
        <v>#VALUE!</v>
      </c>
      <c r="M959" s="11" t="e">
        <f t="shared" si="193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194"/>
        <v>#VALUE!</v>
      </c>
      <c r="S959" s="11" t="e">
        <f t="shared" si="195"/>
        <v>#VALUE!</v>
      </c>
      <c r="T959" s="11" t="e">
        <f t="shared" si="196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84"/>
        <v>#VALUE!</v>
      </c>
      <c r="E960" s="9" t="e">
        <f t="shared" si="185"/>
        <v>#VALUE!</v>
      </c>
      <c r="F960" s="9" t="e">
        <f t="shared" si="186"/>
        <v>#VALUE!</v>
      </c>
      <c r="G960" s="9" t="str">
        <f t="shared" si="187"/>
        <v/>
      </c>
      <c r="H960" s="9" t="str">
        <f t="shared" si="188"/>
        <v/>
      </c>
      <c r="I960" s="9" t="str">
        <f t="shared" si="189"/>
        <v/>
      </c>
      <c r="J960" s="9" t="str">
        <f t="shared" si="190"/>
        <v/>
      </c>
      <c r="K960" s="11" t="e">
        <f t="shared" si="191"/>
        <v>#VALUE!</v>
      </c>
      <c r="L960" s="11" t="e">
        <f t="shared" si="192"/>
        <v>#VALUE!</v>
      </c>
      <c r="M960" s="11" t="e">
        <f t="shared" si="193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194"/>
        <v>#VALUE!</v>
      </c>
      <c r="S960" s="11" t="e">
        <f t="shared" si="195"/>
        <v>#VALUE!</v>
      </c>
      <c r="T960" s="11" t="e">
        <f t="shared" si="196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84"/>
        <v>#VALUE!</v>
      </c>
      <c r="E961" s="9" t="e">
        <f t="shared" si="185"/>
        <v>#VALUE!</v>
      </c>
      <c r="F961" s="9" t="e">
        <f t="shared" si="186"/>
        <v>#VALUE!</v>
      </c>
      <c r="G961" s="9" t="str">
        <f t="shared" si="187"/>
        <v/>
      </c>
      <c r="H961" s="9" t="str">
        <f t="shared" si="188"/>
        <v/>
      </c>
      <c r="I961" s="9" t="str">
        <f t="shared" si="189"/>
        <v/>
      </c>
      <c r="J961" s="9" t="str">
        <f t="shared" si="190"/>
        <v/>
      </c>
      <c r="K961" s="11" t="e">
        <f t="shared" si="191"/>
        <v>#VALUE!</v>
      </c>
      <c r="L961" s="11" t="e">
        <f t="shared" si="192"/>
        <v>#VALUE!</v>
      </c>
      <c r="M961" s="11" t="e">
        <f t="shared" si="193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194"/>
        <v>#VALUE!</v>
      </c>
      <c r="S961" s="11" t="e">
        <f t="shared" si="195"/>
        <v>#VALUE!</v>
      </c>
      <c r="T961" s="11" t="e">
        <f t="shared" si="196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84"/>
        <v>#VALUE!</v>
      </c>
      <c r="E962" s="9" t="e">
        <f t="shared" si="185"/>
        <v>#VALUE!</v>
      </c>
      <c r="F962" s="9" t="e">
        <f t="shared" si="186"/>
        <v>#VALUE!</v>
      </c>
      <c r="G962" s="9" t="str">
        <f t="shared" si="187"/>
        <v/>
      </c>
      <c r="H962" s="9" t="str">
        <f t="shared" si="188"/>
        <v/>
      </c>
      <c r="I962" s="9" t="str">
        <f t="shared" si="189"/>
        <v/>
      </c>
      <c r="J962" s="9" t="str">
        <f t="shared" si="190"/>
        <v/>
      </c>
      <c r="K962" s="11" t="e">
        <f t="shared" si="191"/>
        <v>#VALUE!</v>
      </c>
      <c r="L962" s="11" t="e">
        <f t="shared" si="192"/>
        <v>#VALUE!</v>
      </c>
      <c r="M962" s="11" t="e">
        <f t="shared" si="193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194"/>
        <v>#VALUE!</v>
      </c>
      <c r="S962" s="11" t="e">
        <f t="shared" si="195"/>
        <v>#VALUE!</v>
      </c>
      <c r="T962" s="11" t="e">
        <f t="shared" si="196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84"/>
        <v>#VALUE!</v>
      </c>
      <c r="E963" s="9" t="e">
        <f t="shared" si="185"/>
        <v>#VALUE!</v>
      </c>
      <c r="F963" s="9" t="e">
        <f t="shared" si="186"/>
        <v>#VALUE!</v>
      </c>
      <c r="G963" s="9" t="str">
        <f t="shared" si="187"/>
        <v/>
      </c>
      <c r="H963" s="9" t="str">
        <f t="shared" si="188"/>
        <v/>
      </c>
      <c r="I963" s="9" t="str">
        <f t="shared" si="189"/>
        <v/>
      </c>
      <c r="J963" s="9" t="str">
        <f t="shared" si="190"/>
        <v/>
      </c>
      <c r="K963" s="11" t="e">
        <f t="shared" si="191"/>
        <v>#VALUE!</v>
      </c>
      <c r="L963" s="11" t="e">
        <f t="shared" si="192"/>
        <v>#VALUE!</v>
      </c>
      <c r="M963" s="11" t="e">
        <f t="shared" si="193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194"/>
        <v>#VALUE!</v>
      </c>
      <c r="S963" s="11" t="e">
        <f t="shared" si="195"/>
        <v>#VALUE!</v>
      </c>
      <c r="T963" s="11" t="e">
        <f t="shared" si="196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197">(K964/(AR964+K964-(AR964*K964)))</f>
        <v>#VALUE!</v>
      </c>
      <c r="E964" s="9" t="e">
        <f t="shared" ref="E964:E1001" si="198">(L964/(AR964+L964-(AR964*L964)))</f>
        <v>#VALUE!</v>
      </c>
      <c r="F964" s="9" t="e">
        <f t="shared" ref="F964:F1001" si="199">(M964/(AR964+M964-(AR964*M964)))</f>
        <v>#VALUE!</v>
      </c>
      <c r="G964" s="9" t="str">
        <f t="shared" ref="G964:G1001" si="200">AR964</f>
        <v/>
      </c>
      <c r="H964" s="9" t="str">
        <f t="shared" ref="H964:H1001" si="201">IF(A964="","",1/D964)</f>
        <v/>
      </c>
      <c r="I964" s="9" t="str">
        <f t="shared" ref="I964:I1001" si="202">IF(B964="","",1/E964)</f>
        <v/>
      </c>
      <c r="J964" s="9" t="str">
        <f t="shared" ref="J964:J1001" si="203">IF(C964="","",1/F964)</f>
        <v/>
      </c>
      <c r="K964" s="11" t="e">
        <f t="shared" ref="K964:K1001" si="204">1/A964</f>
        <v>#VALUE!</v>
      </c>
      <c r="L964" s="11" t="e">
        <f t="shared" ref="L964:L1001" si="205">1/B964</f>
        <v>#VALUE!</v>
      </c>
      <c r="M964" s="11" t="e">
        <f t="shared" ref="M964:M1001" si="206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07">O964/N964</f>
        <v>#VALUE!</v>
      </c>
      <c r="S964" s="11" t="e">
        <f t="shared" ref="S964:S1001" si="208">P964/N964</f>
        <v>#VALUE!</v>
      </c>
      <c r="T964" s="11" t="e">
        <f t="shared" ref="T964:T1001" si="209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197"/>
        <v>#VALUE!</v>
      </c>
      <c r="E965" s="9" t="e">
        <f t="shared" si="198"/>
        <v>#VALUE!</v>
      </c>
      <c r="F965" s="9" t="e">
        <f t="shared" si="199"/>
        <v>#VALUE!</v>
      </c>
      <c r="G965" s="9" t="str">
        <f t="shared" si="200"/>
        <v/>
      </c>
      <c r="H965" s="9" t="str">
        <f t="shared" si="201"/>
        <v/>
      </c>
      <c r="I965" s="9" t="str">
        <f t="shared" si="202"/>
        <v/>
      </c>
      <c r="J965" s="9" t="str">
        <f t="shared" si="203"/>
        <v/>
      </c>
      <c r="K965" s="11" t="e">
        <f t="shared" si="204"/>
        <v>#VALUE!</v>
      </c>
      <c r="L965" s="11" t="e">
        <f t="shared" si="205"/>
        <v>#VALUE!</v>
      </c>
      <c r="M965" s="11" t="e">
        <f t="shared" si="206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07"/>
        <v>#VALUE!</v>
      </c>
      <c r="S965" s="11" t="e">
        <f t="shared" si="208"/>
        <v>#VALUE!</v>
      </c>
      <c r="T965" s="11" t="e">
        <f t="shared" si="209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197"/>
        <v>#VALUE!</v>
      </c>
      <c r="E966" s="9" t="e">
        <f t="shared" si="198"/>
        <v>#VALUE!</v>
      </c>
      <c r="F966" s="9" t="e">
        <f t="shared" si="199"/>
        <v>#VALUE!</v>
      </c>
      <c r="G966" s="9" t="str">
        <f t="shared" si="200"/>
        <v/>
      </c>
      <c r="H966" s="9" t="str">
        <f t="shared" si="201"/>
        <v/>
      </c>
      <c r="I966" s="9" t="str">
        <f t="shared" si="202"/>
        <v/>
      </c>
      <c r="J966" s="9" t="str">
        <f t="shared" si="203"/>
        <v/>
      </c>
      <c r="K966" s="11" t="e">
        <f t="shared" si="204"/>
        <v>#VALUE!</v>
      </c>
      <c r="L966" s="11" t="e">
        <f t="shared" si="205"/>
        <v>#VALUE!</v>
      </c>
      <c r="M966" s="11" t="e">
        <f t="shared" si="206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07"/>
        <v>#VALUE!</v>
      </c>
      <c r="S966" s="11" t="e">
        <f t="shared" si="208"/>
        <v>#VALUE!</v>
      </c>
      <c r="T966" s="11" t="e">
        <f t="shared" si="209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197"/>
        <v>#VALUE!</v>
      </c>
      <c r="E967" s="9" t="e">
        <f t="shared" si="198"/>
        <v>#VALUE!</v>
      </c>
      <c r="F967" s="9" t="e">
        <f t="shared" si="199"/>
        <v>#VALUE!</v>
      </c>
      <c r="G967" s="9" t="str">
        <f t="shared" si="200"/>
        <v/>
      </c>
      <c r="H967" s="9" t="str">
        <f t="shared" si="201"/>
        <v/>
      </c>
      <c r="I967" s="9" t="str">
        <f t="shared" si="202"/>
        <v/>
      </c>
      <c r="J967" s="9" t="str">
        <f t="shared" si="203"/>
        <v/>
      </c>
      <c r="K967" s="11" t="e">
        <f t="shared" si="204"/>
        <v>#VALUE!</v>
      </c>
      <c r="L967" s="11" t="e">
        <f t="shared" si="205"/>
        <v>#VALUE!</v>
      </c>
      <c r="M967" s="11" t="e">
        <f t="shared" si="206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07"/>
        <v>#VALUE!</v>
      </c>
      <c r="S967" s="11" t="e">
        <f t="shared" si="208"/>
        <v>#VALUE!</v>
      </c>
      <c r="T967" s="11" t="e">
        <f t="shared" si="209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197"/>
        <v>#VALUE!</v>
      </c>
      <c r="E968" s="9" t="e">
        <f t="shared" si="198"/>
        <v>#VALUE!</v>
      </c>
      <c r="F968" s="9" t="e">
        <f t="shared" si="199"/>
        <v>#VALUE!</v>
      </c>
      <c r="G968" s="9" t="str">
        <f t="shared" si="200"/>
        <v/>
      </c>
      <c r="H968" s="9" t="str">
        <f t="shared" si="201"/>
        <v/>
      </c>
      <c r="I968" s="9" t="str">
        <f t="shared" si="202"/>
        <v/>
      </c>
      <c r="J968" s="9" t="str">
        <f t="shared" si="203"/>
        <v/>
      </c>
      <c r="K968" s="11" t="e">
        <f t="shared" si="204"/>
        <v>#VALUE!</v>
      </c>
      <c r="L968" s="11" t="e">
        <f t="shared" si="205"/>
        <v>#VALUE!</v>
      </c>
      <c r="M968" s="11" t="e">
        <f t="shared" si="206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07"/>
        <v>#VALUE!</v>
      </c>
      <c r="S968" s="11" t="e">
        <f t="shared" si="208"/>
        <v>#VALUE!</v>
      </c>
      <c r="T968" s="11" t="e">
        <f t="shared" si="209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197"/>
        <v>#VALUE!</v>
      </c>
      <c r="E969" s="9" t="e">
        <f t="shared" si="198"/>
        <v>#VALUE!</v>
      </c>
      <c r="F969" s="9" t="e">
        <f t="shared" si="199"/>
        <v>#VALUE!</v>
      </c>
      <c r="G969" s="9" t="str">
        <f t="shared" si="200"/>
        <v/>
      </c>
      <c r="H969" s="9" t="str">
        <f t="shared" si="201"/>
        <v/>
      </c>
      <c r="I969" s="9" t="str">
        <f t="shared" si="202"/>
        <v/>
      </c>
      <c r="J969" s="9" t="str">
        <f t="shared" si="203"/>
        <v/>
      </c>
      <c r="K969" s="11" t="e">
        <f t="shared" si="204"/>
        <v>#VALUE!</v>
      </c>
      <c r="L969" s="11" t="e">
        <f t="shared" si="205"/>
        <v>#VALUE!</v>
      </c>
      <c r="M969" s="11" t="e">
        <f t="shared" si="206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07"/>
        <v>#VALUE!</v>
      </c>
      <c r="S969" s="11" t="e">
        <f t="shared" si="208"/>
        <v>#VALUE!</v>
      </c>
      <c r="T969" s="11" t="e">
        <f t="shared" si="209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197"/>
        <v>#VALUE!</v>
      </c>
      <c r="E970" s="9" t="e">
        <f t="shared" si="198"/>
        <v>#VALUE!</v>
      </c>
      <c r="F970" s="9" t="e">
        <f t="shared" si="199"/>
        <v>#VALUE!</v>
      </c>
      <c r="G970" s="9" t="str">
        <f t="shared" si="200"/>
        <v/>
      </c>
      <c r="H970" s="9" t="str">
        <f t="shared" si="201"/>
        <v/>
      </c>
      <c r="I970" s="9" t="str">
        <f t="shared" si="202"/>
        <v/>
      </c>
      <c r="J970" s="9" t="str">
        <f t="shared" si="203"/>
        <v/>
      </c>
      <c r="K970" s="11" t="e">
        <f t="shared" si="204"/>
        <v>#VALUE!</v>
      </c>
      <c r="L970" s="11" t="e">
        <f t="shared" si="205"/>
        <v>#VALUE!</v>
      </c>
      <c r="M970" s="11" t="e">
        <f t="shared" si="206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07"/>
        <v>#VALUE!</v>
      </c>
      <c r="S970" s="11" t="e">
        <f t="shared" si="208"/>
        <v>#VALUE!</v>
      </c>
      <c r="T970" s="11" t="e">
        <f t="shared" si="209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197"/>
        <v>#VALUE!</v>
      </c>
      <c r="E971" s="9" t="e">
        <f t="shared" si="198"/>
        <v>#VALUE!</v>
      </c>
      <c r="F971" s="9" t="e">
        <f t="shared" si="199"/>
        <v>#VALUE!</v>
      </c>
      <c r="G971" s="9" t="str">
        <f t="shared" si="200"/>
        <v/>
      </c>
      <c r="H971" s="9" t="str">
        <f t="shared" si="201"/>
        <v/>
      </c>
      <c r="I971" s="9" t="str">
        <f t="shared" si="202"/>
        <v/>
      </c>
      <c r="J971" s="9" t="str">
        <f t="shared" si="203"/>
        <v/>
      </c>
      <c r="K971" s="11" t="e">
        <f t="shared" si="204"/>
        <v>#VALUE!</v>
      </c>
      <c r="L971" s="11" t="e">
        <f t="shared" si="205"/>
        <v>#VALUE!</v>
      </c>
      <c r="M971" s="11" t="e">
        <f t="shared" si="206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07"/>
        <v>#VALUE!</v>
      </c>
      <c r="S971" s="11" t="e">
        <f t="shared" si="208"/>
        <v>#VALUE!</v>
      </c>
      <c r="T971" s="11" t="e">
        <f t="shared" si="209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197"/>
        <v>#VALUE!</v>
      </c>
      <c r="E972" s="9" t="e">
        <f t="shared" si="198"/>
        <v>#VALUE!</v>
      </c>
      <c r="F972" s="9" t="e">
        <f t="shared" si="199"/>
        <v>#VALUE!</v>
      </c>
      <c r="G972" s="9" t="str">
        <f t="shared" si="200"/>
        <v/>
      </c>
      <c r="H972" s="9" t="str">
        <f t="shared" si="201"/>
        <v/>
      </c>
      <c r="I972" s="9" t="str">
        <f t="shared" si="202"/>
        <v/>
      </c>
      <c r="J972" s="9" t="str">
        <f t="shared" si="203"/>
        <v/>
      </c>
      <c r="K972" s="11" t="e">
        <f t="shared" si="204"/>
        <v>#VALUE!</v>
      </c>
      <c r="L972" s="11" t="e">
        <f t="shared" si="205"/>
        <v>#VALUE!</v>
      </c>
      <c r="M972" s="11" t="e">
        <f t="shared" si="206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07"/>
        <v>#VALUE!</v>
      </c>
      <c r="S972" s="11" t="e">
        <f t="shared" si="208"/>
        <v>#VALUE!</v>
      </c>
      <c r="T972" s="11" t="e">
        <f t="shared" si="209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197"/>
        <v>#VALUE!</v>
      </c>
      <c r="E973" s="9" t="e">
        <f t="shared" si="198"/>
        <v>#VALUE!</v>
      </c>
      <c r="F973" s="9" t="e">
        <f t="shared" si="199"/>
        <v>#VALUE!</v>
      </c>
      <c r="G973" s="9" t="str">
        <f t="shared" si="200"/>
        <v/>
      </c>
      <c r="H973" s="9" t="str">
        <f t="shared" si="201"/>
        <v/>
      </c>
      <c r="I973" s="9" t="str">
        <f t="shared" si="202"/>
        <v/>
      </c>
      <c r="J973" s="9" t="str">
        <f t="shared" si="203"/>
        <v/>
      </c>
      <c r="K973" s="11" t="e">
        <f t="shared" si="204"/>
        <v>#VALUE!</v>
      </c>
      <c r="L973" s="11" t="e">
        <f t="shared" si="205"/>
        <v>#VALUE!</v>
      </c>
      <c r="M973" s="11" t="e">
        <f t="shared" si="206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07"/>
        <v>#VALUE!</v>
      </c>
      <c r="S973" s="11" t="e">
        <f t="shared" si="208"/>
        <v>#VALUE!</v>
      </c>
      <c r="T973" s="11" t="e">
        <f t="shared" si="209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197"/>
        <v>#VALUE!</v>
      </c>
      <c r="E974" s="9" t="e">
        <f t="shared" si="198"/>
        <v>#VALUE!</v>
      </c>
      <c r="F974" s="9" t="e">
        <f t="shared" si="199"/>
        <v>#VALUE!</v>
      </c>
      <c r="G974" s="9" t="str">
        <f t="shared" si="200"/>
        <v/>
      </c>
      <c r="H974" s="9" t="str">
        <f t="shared" si="201"/>
        <v/>
      </c>
      <c r="I974" s="9" t="str">
        <f t="shared" si="202"/>
        <v/>
      </c>
      <c r="J974" s="9" t="str">
        <f t="shared" si="203"/>
        <v/>
      </c>
      <c r="K974" s="11" t="e">
        <f t="shared" si="204"/>
        <v>#VALUE!</v>
      </c>
      <c r="L974" s="11" t="e">
        <f t="shared" si="205"/>
        <v>#VALUE!</v>
      </c>
      <c r="M974" s="11" t="e">
        <f t="shared" si="206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07"/>
        <v>#VALUE!</v>
      </c>
      <c r="S974" s="11" t="e">
        <f t="shared" si="208"/>
        <v>#VALUE!</v>
      </c>
      <c r="T974" s="11" t="e">
        <f t="shared" si="209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197"/>
        <v>#VALUE!</v>
      </c>
      <c r="E975" s="9" t="e">
        <f t="shared" si="198"/>
        <v>#VALUE!</v>
      </c>
      <c r="F975" s="9" t="e">
        <f t="shared" si="199"/>
        <v>#VALUE!</v>
      </c>
      <c r="G975" s="9" t="str">
        <f t="shared" si="200"/>
        <v/>
      </c>
      <c r="H975" s="9" t="str">
        <f t="shared" si="201"/>
        <v/>
      </c>
      <c r="I975" s="9" t="str">
        <f t="shared" si="202"/>
        <v/>
      </c>
      <c r="J975" s="9" t="str">
        <f t="shared" si="203"/>
        <v/>
      </c>
      <c r="K975" s="11" t="e">
        <f t="shared" si="204"/>
        <v>#VALUE!</v>
      </c>
      <c r="L975" s="11" t="e">
        <f t="shared" si="205"/>
        <v>#VALUE!</v>
      </c>
      <c r="M975" s="11" t="e">
        <f t="shared" si="206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07"/>
        <v>#VALUE!</v>
      </c>
      <c r="S975" s="11" t="e">
        <f t="shared" si="208"/>
        <v>#VALUE!</v>
      </c>
      <c r="T975" s="11" t="e">
        <f t="shared" si="209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197"/>
        <v>#VALUE!</v>
      </c>
      <c r="E976" s="9" t="e">
        <f t="shared" si="198"/>
        <v>#VALUE!</v>
      </c>
      <c r="F976" s="9" t="e">
        <f t="shared" si="199"/>
        <v>#VALUE!</v>
      </c>
      <c r="G976" s="9" t="str">
        <f t="shared" si="200"/>
        <v/>
      </c>
      <c r="H976" s="9" t="str">
        <f t="shared" si="201"/>
        <v/>
      </c>
      <c r="I976" s="9" t="str">
        <f t="shared" si="202"/>
        <v/>
      </c>
      <c r="J976" s="9" t="str">
        <f t="shared" si="203"/>
        <v/>
      </c>
      <c r="K976" s="11" t="e">
        <f t="shared" si="204"/>
        <v>#VALUE!</v>
      </c>
      <c r="L976" s="11" t="e">
        <f t="shared" si="205"/>
        <v>#VALUE!</v>
      </c>
      <c r="M976" s="11" t="e">
        <f t="shared" si="206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07"/>
        <v>#VALUE!</v>
      </c>
      <c r="S976" s="11" t="e">
        <f t="shared" si="208"/>
        <v>#VALUE!</v>
      </c>
      <c r="T976" s="11" t="e">
        <f t="shared" si="209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197"/>
        <v>#VALUE!</v>
      </c>
      <c r="E977" s="9" t="e">
        <f t="shared" si="198"/>
        <v>#VALUE!</v>
      </c>
      <c r="F977" s="9" t="e">
        <f t="shared" si="199"/>
        <v>#VALUE!</v>
      </c>
      <c r="G977" s="9" t="str">
        <f t="shared" si="200"/>
        <v/>
      </c>
      <c r="H977" s="9" t="str">
        <f t="shared" si="201"/>
        <v/>
      </c>
      <c r="I977" s="9" t="str">
        <f t="shared" si="202"/>
        <v/>
      </c>
      <c r="J977" s="9" t="str">
        <f t="shared" si="203"/>
        <v/>
      </c>
      <c r="K977" s="11" t="e">
        <f t="shared" si="204"/>
        <v>#VALUE!</v>
      </c>
      <c r="L977" s="11" t="e">
        <f t="shared" si="205"/>
        <v>#VALUE!</v>
      </c>
      <c r="M977" s="11" t="e">
        <f t="shared" si="206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07"/>
        <v>#VALUE!</v>
      </c>
      <c r="S977" s="11" t="e">
        <f t="shared" si="208"/>
        <v>#VALUE!</v>
      </c>
      <c r="T977" s="11" t="e">
        <f t="shared" si="209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197"/>
        <v>#VALUE!</v>
      </c>
      <c r="E978" s="9" t="e">
        <f t="shared" si="198"/>
        <v>#VALUE!</v>
      </c>
      <c r="F978" s="9" t="e">
        <f t="shared" si="199"/>
        <v>#VALUE!</v>
      </c>
      <c r="G978" s="9" t="str">
        <f t="shared" si="200"/>
        <v/>
      </c>
      <c r="H978" s="9" t="str">
        <f t="shared" si="201"/>
        <v/>
      </c>
      <c r="I978" s="9" t="str">
        <f t="shared" si="202"/>
        <v/>
      </c>
      <c r="J978" s="9" t="str">
        <f t="shared" si="203"/>
        <v/>
      </c>
      <c r="K978" s="11" t="e">
        <f t="shared" si="204"/>
        <v>#VALUE!</v>
      </c>
      <c r="L978" s="11" t="e">
        <f t="shared" si="205"/>
        <v>#VALUE!</v>
      </c>
      <c r="M978" s="11" t="e">
        <f t="shared" si="206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07"/>
        <v>#VALUE!</v>
      </c>
      <c r="S978" s="11" t="e">
        <f t="shared" si="208"/>
        <v>#VALUE!</v>
      </c>
      <c r="T978" s="11" t="e">
        <f t="shared" si="209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197"/>
        <v>#VALUE!</v>
      </c>
      <c r="E979" s="9" t="e">
        <f t="shared" si="198"/>
        <v>#VALUE!</v>
      </c>
      <c r="F979" s="9" t="e">
        <f t="shared" si="199"/>
        <v>#VALUE!</v>
      </c>
      <c r="G979" s="9" t="str">
        <f t="shared" si="200"/>
        <v/>
      </c>
      <c r="H979" s="9" t="str">
        <f t="shared" si="201"/>
        <v/>
      </c>
      <c r="I979" s="9" t="str">
        <f t="shared" si="202"/>
        <v/>
      </c>
      <c r="J979" s="9" t="str">
        <f t="shared" si="203"/>
        <v/>
      </c>
      <c r="K979" s="11" t="e">
        <f t="shared" si="204"/>
        <v>#VALUE!</v>
      </c>
      <c r="L979" s="11" t="e">
        <f t="shared" si="205"/>
        <v>#VALUE!</v>
      </c>
      <c r="M979" s="11" t="e">
        <f t="shared" si="206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07"/>
        <v>#VALUE!</v>
      </c>
      <c r="S979" s="11" t="e">
        <f t="shared" si="208"/>
        <v>#VALUE!</v>
      </c>
      <c r="T979" s="11" t="e">
        <f t="shared" si="209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197"/>
        <v>#VALUE!</v>
      </c>
      <c r="E980" s="9" t="e">
        <f t="shared" si="198"/>
        <v>#VALUE!</v>
      </c>
      <c r="F980" s="9" t="e">
        <f t="shared" si="199"/>
        <v>#VALUE!</v>
      </c>
      <c r="G980" s="9" t="str">
        <f t="shared" si="200"/>
        <v/>
      </c>
      <c r="H980" s="9" t="str">
        <f t="shared" si="201"/>
        <v/>
      </c>
      <c r="I980" s="9" t="str">
        <f t="shared" si="202"/>
        <v/>
      </c>
      <c r="J980" s="9" t="str">
        <f t="shared" si="203"/>
        <v/>
      </c>
      <c r="K980" s="11" t="e">
        <f t="shared" si="204"/>
        <v>#VALUE!</v>
      </c>
      <c r="L980" s="11" t="e">
        <f t="shared" si="205"/>
        <v>#VALUE!</v>
      </c>
      <c r="M980" s="11" t="e">
        <f t="shared" si="206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07"/>
        <v>#VALUE!</v>
      </c>
      <c r="S980" s="11" t="e">
        <f t="shared" si="208"/>
        <v>#VALUE!</v>
      </c>
      <c r="T980" s="11" t="e">
        <f t="shared" si="209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197"/>
        <v>#VALUE!</v>
      </c>
      <c r="E981" s="9" t="e">
        <f t="shared" si="198"/>
        <v>#VALUE!</v>
      </c>
      <c r="F981" s="9" t="e">
        <f t="shared" si="199"/>
        <v>#VALUE!</v>
      </c>
      <c r="G981" s="9" t="str">
        <f t="shared" si="200"/>
        <v/>
      </c>
      <c r="H981" s="9" t="str">
        <f t="shared" si="201"/>
        <v/>
      </c>
      <c r="I981" s="9" t="str">
        <f t="shared" si="202"/>
        <v/>
      </c>
      <c r="J981" s="9" t="str">
        <f t="shared" si="203"/>
        <v/>
      </c>
      <c r="K981" s="11" t="e">
        <f t="shared" si="204"/>
        <v>#VALUE!</v>
      </c>
      <c r="L981" s="11" t="e">
        <f t="shared" si="205"/>
        <v>#VALUE!</v>
      </c>
      <c r="M981" s="11" t="e">
        <f t="shared" si="206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07"/>
        <v>#VALUE!</v>
      </c>
      <c r="S981" s="11" t="e">
        <f t="shared" si="208"/>
        <v>#VALUE!</v>
      </c>
      <c r="T981" s="11" t="e">
        <f t="shared" si="209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197"/>
        <v>#VALUE!</v>
      </c>
      <c r="E982" s="9" t="e">
        <f t="shared" si="198"/>
        <v>#VALUE!</v>
      </c>
      <c r="F982" s="9" t="e">
        <f t="shared" si="199"/>
        <v>#VALUE!</v>
      </c>
      <c r="G982" s="9" t="str">
        <f t="shared" si="200"/>
        <v/>
      </c>
      <c r="H982" s="9" t="str">
        <f t="shared" si="201"/>
        <v/>
      </c>
      <c r="I982" s="9" t="str">
        <f t="shared" si="202"/>
        <v/>
      </c>
      <c r="J982" s="9" t="str">
        <f t="shared" si="203"/>
        <v/>
      </c>
      <c r="K982" s="11" t="e">
        <f t="shared" si="204"/>
        <v>#VALUE!</v>
      </c>
      <c r="L982" s="11" t="e">
        <f t="shared" si="205"/>
        <v>#VALUE!</v>
      </c>
      <c r="M982" s="11" t="e">
        <f t="shared" si="206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07"/>
        <v>#VALUE!</v>
      </c>
      <c r="S982" s="11" t="e">
        <f t="shared" si="208"/>
        <v>#VALUE!</v>
      </c>
      <c r="T982" s="11" t="e">
        <f t="shared" si="209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197"/>
        <v>#VALUE!</v>
      </c>
      <c r="E983" s="9" t="e">
        <f t="shared" si="198"/>
        <v>#VALUE!</v>
      </c>
      <c r="F983" s="9" t="e">
        <f t="shared" si="199"/>
        <v>#VALUE!</v>
      </c>
      <c r="G983" s="9" t="str">
        <f t="shared" si="200"/>
        <v/>
      </c>
      <c r="H983" s="9" t="str">
        <f t="shared" si="201"/>
        <v/>
      </c>
      <c r="I983" s="9" t="str">
        <f t="shared" si="202"/>
        <v/>
      </c>
      <c r="J983" s="9" t="str">
        <f t="shared" si="203"/>
        <v/>
      </c>
      <c r="K983" s="11" t="e">
        <f t="shared" si="204"/>
        <v>#VALUE!</v>
      </c>
      <c r="L983" s="11" t="e">
        <f t="shared" si="205"/>
        <v>#VALUE!</v>
      </c>
      <c r="M983" s="11" t="e">
        <f t="shared" si="206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07"/>
        <v>#VALUE!</v>
      </c>
      <c r="S983" s="11" t="e">
        <f t="shared" si="208"/>
        <v>#VALUE!</v>
      </c>
      <c r="T983" s="11" t="e">
        <f t="shared" si="209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197"/>
        <v>#VALUE!</v>
      </c>
      <c r="E984" s="9" t="e">
        <f t="shared" si="198"/>
        <v>#VALUE!</v>
      </c>
      <c r="F984" s="9" t="e">
        <f t="shared" si="199"/>
        <v>#VALUE!</v>
      </c>
      <c r="G984" s="9" t="str">
        <f t="shared" si="200"/>
        <v/>
      </c>
      <c r="H984" s="9" t="str">
        <f t="shared" si="201"/>
        <v/>
      </c>
      <c r="I984" s="9" t="str">
        <f t="shared" si="202"/>
        <v/>
      </c>
      <c r="J984" s="9" t="str">
        <f t="shared" si="203"/>
        <v/>
      </c>
      <c r="K984" s="11" t="e">
        <f t="shared" si="204"/>
        <v>#VALUE!</v>
      </c>
      <c r="L984" s="11" t="e">
        <f t="shared" si="205"/>
        <v>#VALUE!</v>
      </c>
      <c r="M984" s="11" t="e">
        <f t="shared" si="206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07"/>
        <v>#VALUE!</v>
      </c>
      <c r="S984" s="11" t="e">
        <f t="shared" si="208"/>
        <v>#VALUE!</v>
      </c>
      <c r="T984" s="11" t="e">
        <f t="shared" si="209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197"/>
        <v>#VALUE!</v>
      </c>
      <c r="E985" s="9" t="e">
        <f t="shared" si="198"/>
        <v>#VALUE!</v>
      </c>
      <c r="F985" s="9" t="e">
        <f t="shared" si="199"/>
        <v>#VALUE!</v>
      </c>
      <c r="G985" s="9" t="str">
        <f t="shared" si="200"/>
        <v/>
      </c>
      <c r="H985" s="9" t="str">
        <f t="shared" si="201"/>
        <v/>
      </c>
      <c r="I985" s="9" t="str">
        <f t="shared" si="202"/>
        <v/>
      </c>
      <c r="J985" s="9" t="str">
        <f t="shared" si="203"/>
        <v/>
      </c>
      <c r="K985" s="11" t="e">
        <f t="shared" si="204"/>
        <v>#VALUE!</v>
      </c>
      <c r="L985" s="11" t="e">
        <f t="shared" si="205"/>
        <v>#VALUE!</v>
      </c>
      <c r="M985" s="11" t="e">
        <f t="shared" si="206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07"/>
        <v>#VALUE!</v>
      </c>
      <c r="S985" s="11" t="e">
        <f t="shared" si="208"/>
        <v>#VALUE!</v>
      </c>
      <c r="T985" s="11" t="e">
        <f t="shared" si="209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197"/>
        <v>#VALUE!</v>
      </c>
      <c r="E986" s="9" t="e">
        <f t="shared" si="198"/>
        <v>#VALUE!</v>
      </c>
      <c r="F986" s="9" t="e">
        <f t="shared" si="199"/>
        <v>#VALUE!</v>
      </c>
      <c r="G986" s="9" t="str">
        <f t="shared" si="200"/>
        <v/>
      </c>
      <c r="H986" s="9" t="str">
        <f t="shared" si="201"/>
        <v/>
      </c>
      <c r="I986" s="9" t="str">
        <f t="shared" si="202"/>
        <v/>
      </c>
      <c r="J986" s="9" t="str">
        <f t="shared" si="203"/>
        <v/>
      </c>
      <c r="K986" s="11" t="e">
        <f t="shared" si="204"/>
        <v>#VALUE!</v>
      </c>
      <c r="L986" s="11" t="e">
        <f t="shared" si="205"/>
        <v>#VALUE!</v>
      </c>
      <c r="M986" s="11" t="e">
        <f t="shared" si="206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07"/>
        <v>#VALUE!</v>
      </c>
      <c r="S986" s="11" t="e">
        <f t="shared" si="208"/>
        <v>#VALUE!</v>
      </c>
      <c r="T986" s="11" t="e">
        <f t="shared" si="209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197"/>
        <v>#VALUE!</v>
      </c>
      <c r="E987" s="9" t="e">
        <f t="shared" si="198"/>
        <v>#VALUE!</v>
      </c>
      <c r="F987" s="9" t="e">
        <f t="shared" si="199"/>
        <v>#VALUE!</v>
      </c>
      <c r="G987" s="9" t="str">
        <f t="shared" si="200"/>
        <v/>
      </c>
      <c r="H987" s="9" t="str">
        <f t="shared" si="201"/>
        <v/>
      </c>
      <c r="I987" s="9" t="str">
        <f t="shared" si="202"/>
        <v/>
      </c>
      <c r="J987" s="9" t="str">
        <f t="shared" si="203"/>
        <v/>
      </c>
      <c r="K987" s="11" t="e">
        <f t="shared" si="204"/>
        <v>#VALUE!</v>
      </c>
      <c r="L987" s="11" t="e">
        <f t="shared" si="205"/>
        <v>#VALUE!</v>
      </c>
      <c r="M987" s="11" t="e">
        <f t="shared" si="206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07"/>
        <v>#VALUE!</v>
      </c>
      <c r="S987" s="11" t="e">
        <f t="shared" si="208"/>
        <v>#VALUE!</v>
      </c>
      <c r="T987" s="11" t="e">
        <f t="shared" si="209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197"/>
        <v>#VALUE!</v>
      </c>
      <c r="E988" s="9" t="e">
        <f t="shared" si="198"/>
        <v>#VALUE!</v>
      </c>
      <c r="F988" s="9" t="e">
        <f t="shared" si="199"/>
        <v>#VALUE!</v>
      </c>
      <c r="G988" s="9" t="str">
        <f t="shared" si="200"/>
        <v/>
      </c>
      <c r="H988" s="9" t="str">
        <f t="shared" si="201"/>
        <v/>
      </c>
      <c r="I988" s="9" t="str">
        <f t="shared" si="202"/>
        <v/>
      </c>
      <c r="J988" s="9" t="str">
        <f t="shared" si="203"/>
        <v/>
      </c>
      <c r="K988" s="11" t="e">
        <f t="shared" si="204"/>
        <v>#VALUE!</v>
      </c>
      <c r="L988" s="11" t="e">
        <f t="shared" si="205"/>
        <v>#VALUE!</v>
      </c>
      <c r="M988" s="11" t="e">
        <f t="shared" si="206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07"/>
        <v>#VALUE!</v>
      </c>
      <c r="S988" s="11" t="e">
        <f t="shared" si="208"/>
        <v>#VALUE!</v>
      </c>
      <c r="T988" s="11" t="e">
        <f t="shared" si="209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197"/>
        <v>#VALUE!</v>
      </c>
      <c r="E989" s="9" t="e">
        <f t="shared" si="198"/>
        <v>#VALUE!</v>
      </c>
      <c r="F989" s="9" t="e">
        <f t="shared" si="199"/>
        <v>#VALUE!</v>
      </c>
      <c r="G989" s="9" t="str">
        <f t="shared" si="200"/>
        <v/>
      </c>
      <c r="H989" s="9" t="str">
        <f t="shared" si="201"/>
        <v/>
      </c>
      <c r="I989" s="9" t="str">
        <f t="shared" si="202"/>
        <v/>
      </c>
      <c r="J989" s="9" t="str">
        <f t="shared" si="203"/>
        <v/>
      </c>
      <c r="K989" s="11" t="e">
        <f t="shared" si="204"/>
        <v>#VALUE!</v>
      </c>
      <c r="L989" s="11" t="e">
        <f t="shared" si="205"/>
        <v>#VALUE!</v>
      </c>
      <c r="M989" s="11" t="e">
        <f t="shared" si="206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07"/>
        <v>#VALUE!</v>
      </c>
      <c r="S989" s="11" t="e">
        <f t="shared" si="208"/>
        <v>#VALUE!</v>
      </c>
      <c r="T989" s="11" t="e">
        <f t="shared" si="209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197"/>
        <v>#VALUE!</v>
      </c>
      <c r="E990" s="9" t="e">
        <f t="shared" si="198"/>
        <v>#VALUE!</v>
      </c>
      <c r="F990" s="9" t="e">
        <f t="shared" si="199"/>
        <v>#VALUE!</v>
      </c>
      <c r="G990" s="9" t="str">
        <f t="shared" si="200"/>
        <v/>
      </c>
      <c r="H990" s="9" t="str">
        <f t="shared" si="201"/>
        <v/>
      </c>
      <c r="I990" s="9" t="str">
        <f t="shared" si="202"/>
        <v/>
      </c>
      <c r="J990" s="9" t="str">
        <f t="shared" si="203"/>
        <v/>
      </c>
      <c r="K990" s="11" t="e">
        <f t="shared" si="204"/>
        <v>#VALUE!</v>
      </c>
      <c r="L990" s="11" t="e">
        <f t="shared" si="205"/>
        <v>#VALUE!</v>
      </c>
      <c r="M990" s="11" t="e">
        <f t="shared" si="206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07"/>
        <v>#VALUE!</v>
      </c>
      <c r="S990" s="11" t="e">
        <f t="shared" si="208"/>
        <v>#VALUE!</v>
      </c>
      <c r="T990" s="11" t="e">
        <f t="shared" si="209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197"/>
        <v>#VALUE!</v>
      </c>
      <c r="E991" s="9" t="e">
        <f t="shared" si="198"/>
        <v>#VALUE!</v>
      </c>
      <c r="F991" s="9" t="e">
        <f t="shared" si="199"/>
        <v>#VALUE!</v>
      </c>
      <c r="G991" s="9" t="str">
        <f t="shared" si="200"/>
        <v/>
      </c>
      <c r="H991" s="9" t="str">
        <f t="shared" si="201"/>
        <v/>
      </c>
      <c r="I991" s="9" t="str">
        <f t="shared" si="202"/>
        <v/>
      </c>
      <c r="J991" s="9" t="str">
        <f t="shared" si="203"/>
        <v/>
      </c>
      <c r="K991" s="11" t="e">
        <f t="shared" si="204"/>
        <v>#VALUE!</v>
      </c>
      <c r="L991" s="11" t="e">
        <f t="shared" si="205"/>
        <v>#VALUE!</v>
      </c>
      <c r="M991" s="11" t="e">
        <f t="shared" si="206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07"/>
        <v>#VALUE!</v>
      </c>
      <c r="S991" s="11" t="e">
        <f t="shared" si="208"/>
        <v>#VALUE!</v>
      </c>
      <c r="T991" s="11" t="e">
        <f t="shared" si="209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197"/>
        <v>#VALUE!</v>
      </c>
      <c r="E992" s="9" t="e">
        <f t="shared" si="198"/>
        <v>#VALUE!</v>
      </c>
      <c r="F992" s="9" t="e">
        <f t="shared" si="199"/>
        <v>#VALUE!</v>
      </c>
      <c r="G992" s="9" t="str">
        <f t="shared" si="200"/>
        <v/>
      </c>
      <c r="H992" s="9" t="str">
        <f t="shared" si="201"/>
        <v/>
      </c>
      <c r="I992" s="9" t="str">
        <f t="shared" si="202"/>
        <v/>
      </c>
      <c r="J992" s="9" t="str">
        <f t="shared" si="203"/>
        <v/>
      </c>
      <c r="K992" s="11" t="e">
        <f t="shared" si="204"/>
        <v>#VALUE!</v>
      </c>
      <c r="L992" s="11" t="e">
        <f t="shared" si="205"/>
        <v>#VALUE!</v>
      </c>
      <c r="M992" s="11" t="e">
        <f t="shared" si="206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07"/>
        <v>#VALUE!</v>
      </c>
      <c r="S992" s="11" t="e">
        <f t="shared" si="208"/>
        <v>#VALUE!</v>
      </c>
      <c r="T992" s="11" t="e">
        <f t="shared" si="209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197"/>
        <v>#VALUE!</v>
      </c>
      <c r="E993" s="9" t="e">
        <f t="shared" si="198"/>
        <v>#VALUE!</v>
      </c>
      <c r="F993" s="9" t="e">
        <f t="shared" si="199"/>
        <v>#VALUE!</v>
      </c>
      <c r="G993" s="9" t="str">
        <f t="shared" si="200"/>
        <v/>
      </c>
      <c r="H993" s="9" t="str">
        <f t="shared" si="201"/>
        <v/>
      </c>
      <c r="I993" s="9" t="str">
        <f t="shared" si="202"/>
        <v/>
      </c>
      <c r="J993" s="9" t="str">
        <f t="shared" si="203"/>
        <v/>
      </c>
      <c r="K993" s="11" t="e">
        <f t="shared" si="204"/>
        <v>#VALUE!</v>
      </c>
      <c r="L993" s="11" t="e">
        <f t="shared" si="205"/>
        <v>#VALUE!</v>
      </c>
      <c r="M993" s="11" t="e">
        <f t="shared" si="206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07"/>
        <v>#VALUE!</v>
      </c>
      <c r="S993" s="11" t="e">
        <f t="shared" si="208"/>
        <v>#VALUE!</v>
      </c>
      <c r="T993" s="11" t="e">
        <f t="shared" si="209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197"/>
        <v>#VALUE!</v>
      </c>
      <c r="E994" s="9" t="e">
        <f t="shared" si="198"/>
        <v>#VALUE!</v>
      </c>
      <c r="F994" s="9" t="e">
        <f t="shared" si="199"/>
        <v>#VALUE!</v>
      </c>
      <c r="G994" s="9" t="str">
        <f t="shared" si="200"/>
        <v/>
      </c>
      <c r="H994" s="9" t="str">
        <f t="shared" si="201"/>
        <v/>
      </c>
      <c r="I994" s="9" t="str">
        <f t="shared" si="202"/>
        <v/>
      </c>
      <c r="J994" s="9" t="str">
        <f t="shared" si="203"/>
        <v/>
      </c>
      <c r="K994" s="11" t="e">
        <f t="shared" si="204"/>
        <v>#VALUE!</v>
      </c>
      <c r="L994" s="11" t="e">
        <f t="shared" si="205"/>
        <v>#VALUE!</v>
      </c>
      <c r="M994" s="11" t="e">
        <f t="shared" si="206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07"/>
        <v>#VALUE!</v>
      </c>
      <c r="S994" s="11" t="e">
        <f t="shared" si="208"/>
        <v>#VALUE!</v>
      </c>
      <c r="T994" s="11" t="e">
        <f t="shared" si="209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197"/>
        <v>#VALUE!</v>
      </c>
      <c r="E995" s="9" t="e">
        <f t="shared" si="198"/>
        <v>#VALUE!</v>
      </c>
      <c r="F995" s="9" t="e">
        <f t="shared" si="199"/>
        <v>#VALUE!</v>
      </c>
      <c r="G995" s="9" t="str">
        <f t="shared" si="200"/>
        <v/>
      </c>
      <c r="H995" s="9" t="str">
        <f t="shared" si="201"/>
        <v/>
      </c>
      <c r="I995" s="9" t="str">
        <f t="shared" si="202"/>
        <v/>
      </c>
      <c r="J995" s="9" t="str">
        <f t="shared" si="203"/>
        <v/>
      </c>
      <c r="K995" s="11" t="e">
        <f t="shared" si="204"/>
        <v>#VALUE!</v>
      </c>
      <c r="L995" s="11" t="e">
        <f t="shared" si="205"/>
        <v>#VALUE!</v>
      </c>
      <c r="M995" s="11" t="e">
        <f t="shared" si="206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07"/>
        <v>#VALUE!</v>
      </c>
      <c r="S995" s="11" t="e">
        <f t="shared" si="208"/>
        <v>#VALUE!</v>
      </c>
      <c r="T995" s="11" t="e">
        <f t="shared" si="209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197"/>
        <v>#VALUE!</v>
      </c>
      <c r="E996" s="9" t="e">
        <f t="shared" si="198"/>
        <v>#VALUE!</v>
      </c>
      <c r="F996" s="9" t="e">
        <f t="shared" si="199"/>
        <v>#VALUE!</v>
      </c>
      <c r="G996" s="9" t="str">
        <f t="shared" si="200"/>
        <v/>
      </c>
      <c r="H996" s="9" t="str">
        <f t="shared" si="201"/>
        <v/>
      </c>
      <c r="I996" s="9" t="str">
        <f t="shared" si="202"/>
        <v/>
      </c>
      <c r="J996" s="9" t="str">
        <f t="shared" si="203"/>
        <v/>
      </c>
      <c r="K996" s="11" t="e">
        <f t="shared" si="204"/>
        <v>#VALUE!</v>
      </c>
      <c r="L996" s="11" t="e">
        <f t="shared" si="205"/>
        <v>#VALUE!</v>
      </c>
      <c r="M996" s="11" t="e">
        <f t="shared" si="206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07"/>
        <v>#VALUE!</v>
      </c>
      <c r="S996" s="11" t="e">
        <f t="shared" si="208"/>
        <v>#VALUE!</v>
      </c>
      <c r="T996" s="11" t="e">
        <f t="shared" si="209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197"/>
        <v>#VALUE!</v>
      </c>
      <c r="E997" s="9" t="e">
        <f t="shared" si="198"/>
        <v>#VALUE!</v>
      </c>
      <c r="F997" s="9" t="e">
        <f t="shared" si="199"/>
        <v>#VALUE!</v>
      </c>
      <c r="G997" s="9" t="str">
        <f t="shared" si="200"/>
        <v/>
      </c>
      <c r="H997" s="9" t="str">
        <f t="shared" si="201"/>
        <v/>
      </c>
      <c r="I997" s="9" t="str">
        <f t="shared" si="202"/>
        <v/>
      </c>
      <c r="J997" s="9" t="str">
        <f t="shared" si="203"/>
        <v/>
      </c>
      <c r="K997" s="11" t="e">
        <f t="shared" si="204"/>
        <v>#VALUE!</v>
      </c>
      <c r="L997" s="11" t="e">
        <f t="shared" si="205"/>
        <v>#VALUE!</v>
      </c>
      <c r="M997" s="11" t="e">
        <f t="shared" si="206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07"/>
        <v>#VALUE!</v>
      </c>
      <c r="S997" s="11" t="e">
        <f t="shared" si="208"/>
        <v>#VALUE!</v>
      </c>
      <c r="T997" s="11" t="e">
        <f t="shared" si="209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197"/>
        <v>#VALUE!</v>
      </c>
      <c r="E998" s="9" t="e">
        <f t="shared" si="198"/>
        <v>#VALUE!</v>
      </c>
      <c r="F998" s="9" t="e">
        <f t="shared" si="199"/>
        <v>#VALUE!</v>
      </c>
      <c r="G998" s="9" t="str">
        <f t="shared" si="200"/>
        <v/>
      </c>
      <c r="H998" s="9" t="str">
        <f t="shared" si="201"/>
        <v/>
      </c>
      <c r="I998" s="9" t="str">
        <f t="shared" si="202"/>
        <v/>
      </c>
      <c r="J998" s="9" t="str">
        <f t="shared" si="203"/>
        <v/>
      </c>
      <c r="K998" s="11" t="e">
        <f t="shared" si="204"/>
        <v>#VALUE!</v>
      </c>
      <c r="L998" s="11" t="e">
        <f t="shared" si="205"/>
        <v>#VALUE!</v>
      </c>
      <c r="M998" s="11" t="e">
        <f t="shared" si="206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07"/>
        <v>#VALUE!</v>
      </c>
      <c r="S998" s="11" t="e">
        <f t="shared" si="208"/>
        <v>#VALUE!</v>
      </c>
      <c r="T998" s="11" t="e">
        <f t="shared" si="209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197"/>
        <v>#VALUE!</v>
      </c>
      <c r="E999" s="9" t="e">
        <f t="shared" si="198"/>
        <v>#VALUE!</v>
      </c>
      <c r="F999" s="9" t="e">
        <f t="shared" si="199"/>
        <v>#VALUE!</v>
      </c>
      <c r="G999" s="9" t="str">
        <f t="shared" si="200"/>
        <v/>
      </c>
      <c r="H999" s="9" t="str">
        <f t="shared" si="201"/>
        <v/>
      </c>
      <c r="I999" s="9" t="str">
        <f t="shared" si="202"/>
        <v/>
      </c>
      <c r="J999" s="9" t="str">
        <f t="shared" si="203"/>
        <v/>
      </c>
      <c r="K999" s="11" t="e">
        <f t="shared" si="204"/>
        <v>#VALUE!</v>
      </c>
      <c r="L999" s="11" t="e">
        <f t="shared" si="205"/>
        <v>#VALUE!</v>
      </c>
      <c r="M999" s="11" t="e">
        <f t="shared" si="206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07"/>
        <v>#VALUE!</v>
      </c>
      <c r="S999" s="11" t="e">
        <f t="shared" si="208"/>
        <v>#VALUE!</v>
      </c>
      <c r="T999" s="11" t="e">
        <f t="shared" si="209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197"/>
        <v>#VALUE!</v>
      </c>
      <c r="E1000" s="9" t="e">
        <f t="shared" si="198"/>
        <v>#VALUE!</v>
      </c>
      <c r="F1000" s="9" t="e">
        <f t="shared" si="199"/>
        <v>#VALUE!</v>
      </c>
      <c r="G1000" s="9" t="str">
        <f t="shared" si="200"/>
        <v/>
      </c>
      <c r="H1000" s="9" t="str">
        <f t="shared" si="201"/>
        <v/>
      </c>
      <c r="I1000" s="9" t="str">
        <f t="shared" si="202"/>
        <v/>
      </c>
      <c r="J1000" s="9" t="str">
        <f t="shared" si="203"/>
        <v/>
      </c>
      <c r="K1000" s="11" t="e">
        <f t="shared" si="204"/>
        <v>#VALUE!</v>
      </c>
      <c r="L1000" s="11" t="e">
        <f t="shared" si="205"/>
        <v>#VALUE!</v>
      </c>
      <c r="M1000" s="11" t="e">
        <f t="shared" si="206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07"/>
        <v>#VALUE!</v>
      </c>
      <c r="S1000" s="11" t="e">
        <f t="shared" si="208"/>
        <v>#VALUE!</v>
      </c>
      <c r="T1000" s="11" t="e">
        <f t="shared" si="209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197"/>
        <v>#VALUE!</v>
      </c>
      <c r="E1001" s="9" t="e">
        <f t="shared" si="198"/>
        <v>#VALUE!</v>
      </c>
      <c r="F1001" s="9" t="e">
        <f t="shared" si="199"/>
        <v>#VALUE!</v>
      </c>
      <c r="G1001" s="9" t="str">
        <f t="shared" si="200"/>
        <v/>
      </c>
      <c r="H1001" s="9" t="str">
        <f t="shared" si="201"/>
        <v/>
      </c>
      <c r="I1001" s="9" t="str">
        <f t="shared" si="202"/>
        <v/>
      </c>
      <c r="J1001" s="9" t="str">
        <f t="shared" si="203"/>
        <v/>
      </c>
      <c r="K1001" s="11" t="e">
        <f t="shared" si="204"/>
        <v>#VALUE!</v>
      </c>
      <c r="L1001" s="11" t="e">
        <f t="shared" si="205"/>
        <v>#VALUE!</v>
      </c>
      <c r="M1001" s="11" t="e">
        <f t="shared" si="206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07"/>
        <v>#VALUE!</v>
      </c>
      <c r="S1001" s="11" t="e">
        <f t="shared" si="208"/>
        <v>#VALUE!</v>
      </c>
      <c r="T1001" s="11" t="e">
        <f t="shared" si="209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5.2907314766897251E-2</v>
      </c>
      <c r="D14" s="4">
        <f t="shared" si="2"/>
        <v>2.8324360517196134</v>
      </c>
      <c r="E14" s="4">
        <f t="shared" si="3"/>
        <v>1.5457216359946473</v>
      </c>
      <c r="G14" s="4">
        <f t="shared" si="1"/>
        <v>1.0529073147668973</v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4">
        <f t="shared" si="10"/>
        <v>5.3402208348714009E-2</v>
      </c>
      <c r="E132" s="4">
        <f t="shared" si="11"/>
        <v>2.621913328120153</v>
      </c>
      <c r="F132" s="4">
        <f t="shared" si="12"/>
        <v>3.3303868108519623</v>
      </c>
      <c r="G132" s="4">
        <f t="shared" si="13"/>
        <v>3.1413574639036268</v>
      </c>
      <c r="I132" s="4">
        <f t="shared" si="14"/>
        <v>1.053402208348714</v>
      </c>
    </row>
    <row r="133" spans="1: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4">
        <f t="shared" si="10"/>
        <v>5.3480931461996839E-2</v>
      </c>
      <c r="E133" s="4">
        <f t="shared" si="11"/>
        <v>2.0631931907736543</v>
      </c>
      <c r="F133" s="4">
        <f t="shared" si="12"/>
        <v>3.8697276799312403</v>
      </c>
      <c r="G133" s="4">
        <f t="shared" si="13"/>
        <v>3.8925909959467617</v>
      </c>
      <c r="I133" s="4">
        <f t="shared" si="14"/>
        <v>1.0534809314619968</v>
      </c>
    </row>
    <row r="134" spans="1: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4">
        <f t="shared" si="10"/>
        <v>5.5147730459774502E-2</v>
      </c>
      <c r="E134" s="4">
        <f t="shared" si="11"/>
        <v>1.5954594156710507</v>
      </c>
      <c r="F134" s="4">
        <f t="shared" si="12"/>
        <v>4.2941731088661106</v>
      </c>
      <c r="G134" s="4">
        <f t="shared" si="13"/>
        <v>7.1251672910160888</v>
      </c>
      <c r="I134" s="4">
        <f t="shared" si="14"/>
        <v>1.0551477304597745</v>
      </c>
    </row>
    <row r="135" spans="1: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4">
        <f t="shared" si="10"/>
        <v>5.3310891775126823E-2</v>
      </c>
      <c r="E135" s="4">
        <f t="shared" si="11"/>
        <v>2.2202757964803328</v>
      </c>
      <c r="F135" s="4">
        <f t="shared" si="12"/>
        <v>3.1633604999779346</v>
      </c>
      <c r="G135" s="4">
        <f t="shared" si="13"/>
        <v>4.2829123283190489</v>
      </c>
      <c r="I135" s="4">
        <f t="shared" si="14"/>
        <v>1.0533108917751268</v>
      </c>
    </row>
    <row r="136" spans="1: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4">
        <f t="shared" si="10"/>
        <v>5.0753724021050939E-2</v>
      </c>
      <c r="E136" s="4">
        <f t="shared" si="11"/>
        <v>3.1937137973601755</v>
      </c>
      <c r="F136" s="4">
        <f t="shared" si="12"/>
        <v>2.9116959570599952</v>
      </c>
      <c r="G136" s="4">
        <f t="shared" si="13"/>
        <v>2.9116959570599952</v>
      </c>
      <c r="I136" s="4">
        <f t="shared" si="14"/>
        <v>1.0507537240210509</v>
      </c>
    </row>
    <row r="137" spans="1: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4">
        <f t="shared" si="10"/>
        <v>5.4156036851439993E-2</v>
      </c>
      <c r="E137" s="4">
        <f t="shared" si="11"/>
        <v>1.972844307424549</v>
      </c>
      <c r="F137" s="4">
        <f t="shared" si="12"/>
        <v>3.3511650622664177</v>
      </c>
      <c r="G137" s="4">
        <f t="shared" si="13"/>
        <v>5.1357389896388748</v>
      </c>
      <c r="I137" s="4">
        <f t="shared" si="14"/>
        <v>1.05415603685144</v>
      </c>
    </row>
    <row r="138" spans="1: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4">
        <f t="shared" si="10"/>
        <v>5.3753733369535706E-2</v>
      </c>
      <c r="E138" s="4">
        <f t="shared" si="11"/>
        <v>1.9198457034134646</v>
      </c>
      <c r="F138" s="4">
        <f t="shared" si="12"/>
        <v>3.366519145954098</v>
      </c>
      <c r="G138" s="4">
        <f t="shared" si="13"/>
        <v>5.4920283821903002</v>
      </c>
      <c r="I138" s="4">
        <f t="shared" si="14"/>
        <v>1.0537537333695357</v>
      </c>
    </row>
    <row r="139" spans="1: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4">
        <f t="shared" si="10"/>
        <v>5.3897537768986759E-2</v>
      </c>
      <c r="E139" s="4">
        <f t="shared" si="11"/>
        <v>2.6011276757350124</v>
      </c>
      <c r="F139" s="4">
        <f t="shared" si="12"/>
        <v>3.1150978348195024</v>
      </c>
      <c r="G139" s="4">
        <f t="shared" si="13"/>
        <v>3.395191987610902</v>
      </c>
      <c r="I139" s="4">
        <f t="shared" si="14"/>
        <v>1.0538975377689868</v>
      </c>
    </row>
    <row r="140" spans="1: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4">
        <f t="shared" si="10"/>
        <v>5.2703852327969702E-2</v>
      </c>
      <c r="E140" s="4">
        <f t="shared" si="11"/>
        <v>2.1696635746178297</v>
      </c>
      <c r="F140" s="4">
        <f t="shared" si="12"/>
        <v>3.1279307011235566</v>
      </c>
      <c r="G140" s="4">
        <f t="shared" si="13"/>
        <v>4.5579085360259972</v>
      </c>
      <c r="I140" s="4">
        <f t="shared" si="14"/>
        <v>1.0527038523279697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4">
        <f t="shared" si="10"/>
        <v>5.2830903290189468E-2</v>
      </c>
      <c r="E141" s="4">
        <f t="shared" si="11"/>
        <v>3.234287750210918</v>
      </c>
      <c r="F141" s="4">
        <f t="shared" si="12"/>
        <v>2.9629336824454597</v>
      </c>
      <c r="G141" s="4">
        <f t="shared" si="13"/>
        <v>2.8303789538022461</v>
      </c>
      <c r="I141" s="4">
        <f t="shared" si="14"/>
        <v>1.0528309032901895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4">
        <f t="shared" si="10"/>
        <v>5.3319852661958045E-2</v>
      </c>
      <c r="E142" s="4">
        <f t="shared" si="11"/>
        <v>3.3368143732808186</v>
      </c>
      <c r="F142" s="4">
        <f t="shared" si="12"/>
        <v>3.2583686915815582</v>
      </c>
      <c r="G142" s="4">
        <f t="shared" si="13"/>
        <v>2.5418714456930043</v>
      </c>
      <c r="I142" s="4">
        <f t="shared" si="14"/>
        <v>1.053319852661958</v>
      </c>
    </row>
    <row r="143" spans="1: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4">
        <f t="shared" si="10"/>
        <v>5.296043417962526E-2</v>
      </c>
      <c r="E143" s="4">
        <f t="shared" si="11"/>
        <v>2.538914219522705</v>
      </c>
      <c r="F143" s="4">
        <f t="shared" si="12"/>
        <v>3.639749493359675</v>
      </c>
      <c r="G143" s="4">
        <f t="shared" si="13"/>
        <v>3.017622964376518</v>
      </c>
      <c r="I143" s="4">
        <f t="shared" si="14"/>
        <v>1.0529604341796253</v>
      </c>
    </row>
    <row r="144" spans="1: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4">
        <f t="shared" si="10"/>
        <v>5.3063562951807475E-2</v>
      </c>
      <c r="E144" s="4">
        <f t="shared" si="11"/>
        <v>3.6175550763985171</v>
      </c>
      <c r="F144" s="4">
        <f t="shared" si="12"/>
        <v>3.8220199273907252</v>
      </c>
      <c r="G144" s="4">
        <f t="shared" si="13"/>
        <v>2.1648374207974448</v>
      </c>
      <c r="I144" s="4">
        <f t="shared" si="14"/>
        <v>1.0530635629518075</v>
      </c>
    </row>
    <row r="145" spans="1: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4">
        <f t="shared" si="10"/>
        <v>5.3460522375508246E-2</v>
      </c>
      <c r="E145" s="4">
        <f t="shared" si="11"/>
        <v>3.7555760685779731</v>
      </c>
      <c r="F145" s="4">
        <f t="shared" si="12"/>
        <v>3.5287727020772128</v>
      </c>
      <c r="G145" s="4">
        <f t="shared" si="13"/>
        <v>2.2205216979416971</v>
      </c>
      <c r="I145" s="4">
        <f t="shared" si="14"/>
        <v>1.0534605223755082</v>
      </c>
    </row>
    <row r="146" spans="1: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4">
        <f t="shared" si="10"/>
        <v>5.3310472004344911E-2</v>
      </c>
      <c r="E146" s="4">
        <f t="shared" si="11"/>
        <v>2.4143200929057707</v>
      </c>
      <c r="F146" s="4">
        <f t="shared" si="12"/>
        <v>3.6412958910304809</v>
      </c>
      <c r="G146" s="4">
        <f t="shared" si="13"/>
        <v>3.2136029386893612</v>
      </c>
      <c r="I146" s="4">
        <f t="shared" si="14"/>
        <v>1.0533104720043449</v>
      </c>
    </row>
    <row r="147" spans="1: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4">
        <f t="shared" si="10"/>
        <v>5.420858760789482E-2</v>
      </c>
      <c r="E147" s="4">
        <f t="shared" si="11"/>
        <v>2.1990408640283712</v>
      </c>
      <c r="F147" s="4">
        <f t="shared" si="12"/>
        <v>3.6679998655597754</v>
      </c>
      <c r="G147" s="4">
        <f t="shared" si="13"/>
        <v>3.6679998655597754</v>
      </c>
      <c r="I147" s="4">
        <f t="shared" si="14"/>
        <v>1.0542085876078948</v>
      </c>
    </row>
    <row r="148" spans="1: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4">
        <f t="shared" si="10"/>
        <v>5.6157880731031007E-2</v>
      </c>
      <c r="E148" s="4">
        <f t="shared" si="11"/>
        <v>1.6069255987824336</v>
      </c>
      <c r="F148" s="4">
        <f t="shared" si="12"/>
        <v>4.4643025944330184</v>
      </c>
      <c r="G148" s="4">
        <f t="shared" si="13"/>
        <v>6.5064137173496164</v>
      </c>
      <c r="I148" s="4">
        <f t="shared" si="14"/>
        <v>1.056157880731031</v>
      </c>
    </row>
    <row r="149" spans="1: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4">
        <f t="shared" si="10"/>
        <v>5.3792966920068741E-2</v>
      </c>
      <c r="E149" s="4">
        <f t="shared" si="11"/>
        <v>3.0590713040845254</v>
      </c>
      <c r="F149" s="4">
        <f t="shared" si="12"/>
        <v>3.4173077801613325</v>
      </c>
      <c r="G149" s="4">
        <f t="shared" si="13"/>
        <v>2.6282909171919</v>
      </c>
      <c r="I149" s="4">
        <f t="shared" si="14"/>
        <v>1.0537929669200687</v>
      </c>
    </row>
    <row r="150" spans="1: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4">
        <f t="shared" si="10"/>
        <v>5.5465036248372401E-2</v>
      </c>
      <c r="E150" s="4">
        <f t="shared" si="11"/>
        <v>1.4203435666173609</v>
      </c>
      <c r="F150" s="4">
        <f t="shared" si="12"/>
        <v>5.1952877839027289</v>
      </c>
      <c r="G150" s="4">
        <f t="shared" si="13"/>
        <v>9.6653027352733769</v>
      </c>
      <c r="I150" s="4">
        <f t="shared" si="14"/>
        <v>1.0554650362483724</v>
      </c>
    </row>
    <row r="151" spans="1: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4">
        <f t="shared" si="10"/>
        <v>5.2896982244808211E-2</v>
      </c>
      <c r="E151" s="4">
        <f t="shared" si="11"/>
        <v>2.1484148156468503</v>
      </c>
      <c r="F151" s="4">
        <f t="shared" si="12"/>
        <v>3.7529284803296377</v>
      </c>
      <c r="G151" s="4">
        <f t="shared" si="13"/>
        <v>3.7302025333736375</v>
      </c>
      <c r="I151" s="4">
        <f t="shared" si="14"/>
        <v>1.0528969822448082</v>
      </c>
    </row>
    <row r="152" spans="1: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4">
        <f t="shared" si="10"/>
        <v>5.4314915055592827E-2</v>
      </c>
      <c r="E152" s="4">
        <f t="shared" si="11"/>
        <v>1.6307676019946535</v>
      </c>
      <c r="F152" s="4">
        <f t="shared" si="12"/>
        <v>4.1500253102358391</v>
      </c>
      <c r="G152" s="4">
        <f t="shared" si="13"/>
        <v>6.8573252442369084</v>
      </c>
      <c r="I152" s="4">
        <f t="shared" si="14"/>
        <v>1.0543149150555928</v>
      </c>
    </row>
    <row r="153" spans="1: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4">
        <f t="shared" si="10"/>
        <v>5.4262344584925515E-2</v>
      </c>
      <c r="E153" s="4">
        <f t="shared" si="11"/>
        <v>1.7922771624886271</v>
      </c>
      <c r="F153" s="4">
        <f t="shared" si="12"/>
        <v>4.0574071772289022</v>
      </c>
      <c r="G153" s="4">
        <f t="shared" si="13"/>
        <v>5.1127942361048984</v>
      </c>
      <c r="I153" s="4">
        <f t="shared" si="14"/>
        <v>1.0542623445849255</v>
      </c>
    </row>
    <row r="154" spans="1: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4">
        <f t="shared" si="10"/>
        <v>5.3372595038350568E-2</v>
      </c>
      <c r="E154" s="4">
        <f t="shared" si="11"/>
        <v>2.2625496562541225</v>
      </c>
      <c r="F154" s="4">
        <f t="shared" si="12"/>
        <v>3.6415704755781788</v>
      </c>
      <c r="G154" s="4">
        <f t="shared" si="13"/>
        <v>3.5284077758124566</v>
      </c>
      <c r="I154" s="4">
        <f t="shared" si="14"/>
        <v>1.0533725950383506</v>
      </c>
    </row>
    <row r="155" spans="1: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4">
        <f t="shared" si="10"/>
        <v>5.371687413241033E-2</v>
      </c>
      <c r="E155" s="4">
        <f t="shared" si="11"/>
        <v>1.7746552548945387</v>
      </c>
      <c r="F155" s="4">
        <f t="shared" si="12"/>
        <v>3.8709057693057849</v>
      </c>
      <c r="G155" s="4">
        <f t="shared" si="13"/>
        <v>5.6125287508012525</v>
      </c>
      <c r="I155" s="4">
        <f t="shared" si="14"/>
        <v>1.0537168741324103</v>
      </c>
    </row>
    <row r="156" spans="1: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4">
        <f t="shared" si="10"/>
        <v>5.2607546674428907E-2</v>
      </c>
      <c r="E156" s="4">
        <f t="shared" si="11"/>
        <v>2.5381561982393532</v>
      </c>
      <c r="F156" s="4">
        <f t="shared" si="12"/>
        <v>3.3341727828067209</v>
      </c>
      <c r="G156" s="4">
        <f t="shared" si="13"/>
        <v>3.2670263483400976</v>
      </c>
      <c r="I156" s="4">
        <f t="shared" si="14"/>
        <v>1.0526075466744289</v>
      </c>
    </row>
    <row r="157" spans="1: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4">
        <f t="shared" si="10"/>
        <v>5.3614561766735847E-2</v>
      </c>
      <c r="E157" s="4">
        <f t="shared" si="11"/>
        <v>1.988222514435996</v>
      </c>
      <c r="F157" s="4">
        <f t="shared" si="12"/>
        <v>3.4166134499189473</v>
      </c>
      <c r="G157" s="4">
        <f t="shared" si="13"/>
        <v>4.8935481601350892</v>
      </c>
      <c r="I157" s="4">
        <f t="shared" si="14"/>
        <v>1.0536145617667358</v>
      </c>
    </row>
    <row r="158" spans="1: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4">
        <f t="shared" si="10"/>
        <v>5.4232115479186493E-2</v>
      </c>
      <c r="E158" s="4">
        <f t="shared" si="11"/>
        <v>2.1504709669726951</v>
      </c>
      <c r="F158" s="4">
        <f t="shared" si="12"/>
        <v>3.5546224968080815</v>
      </c>
      <c r="G158" s="4">
        <f t="shared" si="13"/>
        <v>3.9422576169387797</v>
      </c>
      <c r="I158" s="4">
        <f t="shared" si="14"/>
        <v>1.0542321154791865</v>
      </c>
    </row>
    <row r="159" spans="1: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4">
        <f t="shared" si="10"/>
        <v>5.3153536867929674E-2</v>
      </c>
      <c r="E159" s="4">
        <f t="shared" si="11"/>
        <v>2.615868903503364</v>
      </c>
      <c r="F159" s="4">
        <f t="shared" si="12"/>
        <v>3.3810994986568765</v>
      </c>
      <c r="G159" s="4">
        <f t="shared" si="13"/>
        <v>3.1060138360209275</v>
      </c>
      <c r="I159" s="4">
        <f t="shared" si="14"/>
        <v>1.0531535368679297</v>
      </c>
    </row>
    <row r="160" spans="1: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4">
        <f t="shared" si="10"/>
        <v>5.348522700092051E-2</v>
      </c>
      <c r="E160" s="4">
        <f t="shared" si="11"/>
        <v>2.0417088274702837</v>
      </c>
      <c r="F160" s="4">
        <f t="shared" si="12"/>
        <v>4.0991721622695643</v>
      </c>
      <c r="G160" s="4">
        <f t="shared" si="13"/>
        <v>3.7556922197445224</v>
      </c>
      <c r="I160" s="4">
        <f t="shared" si="14"/>
        <v>1.0534852270009205</v>
      </c>
    </row>
    <row r="161" spans="1: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4">
        <f t="shared" si="10"/>
        <v>5.294296484041916E-2</v>
      </c>
      <c r="E161" s="4">
        <f t="shared" si="11"/>
        <v>1.7951226880680013</v>
      </c>
      <c r="F161" s="4">
        <f t="shared" si="12"/>
        <v>4.0961371622724778</v>
      </c>
      <c r="G161" s="4">
        <f t="shared" si="13"/>
        <v>5.0301162743461276</v>
      </c>
      <c r="I161" s="4">
        <f t="shared" si="14"/>
        <v>1.0529429648404192</v>
      </c>
    </row>
    <row r="162" spans="1: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4">
        <f t="shared" si="10"/>
        <v>5.5669172497213815E-2</v>
      </c>
      <c r="E162" s="4">
        <f t="shared" si="11"/>
        <v>7.1981842312272315</v>
      </c>
      <c r="F162" s="4">
        <f t="shared" si="12"/>
        <v>4.227513801534589</v>
      </c>
      <c r="G162" s="4">
        <f t="shared" si="13"/>
        <v>1.6012030135735464</v>
      </c>
      <c r="I162" s="4">
        <f t="shared" si="14"/>
        <v>1.0556691724972138</v>
      </c>
    </row>
    <row r="163" spans="1: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4">
        <f t="shared" si="10"/>
        <v>5.44804188755319E-2</v>
      </c>
      <c r="E163" s="4">
        <f t="shared" si="11"/>
        <v>1.5155970959448613</v>
      </c>
      <c r="F163" s="4">
        <f t="shared" si="12"/>
        <v>4.9479432443977505</v>
      </c>
      <c r="G163" s="4">
        <f t="shared" si="13"/>
        <v>7.2416613159406573</v>
      </c>
      <c r="I163" s="4">
        <f t="shared" si="14"/>
        <v>1.0544804188755319</v>
      </c>
    </row>
    <row r="164" spans="1: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4">
        <f t="shared" si="10"/>
        <v>5.4560161533595997E-2</v>
      </c>
      <c r="E164" s="4">
        <f t="shared" si="11"/>
        <v>2.058267335408547</v>
      </c>
      <c r="F164" s="4">
        <f t="shared" si="12"/>
        <v>3.624095394132643</v>
      </c>
      <c r="G164" s="4">
        <f t="shared" si="13"/>
        <v>4.1977380455965063</v>
      </c>
      <c r="I164" s="4">
        <f t="shared" si="14"/>
        <v>1.054560161533596</v>
      </c>
    </row>
    <row r="165" spans="1: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4">
        <f t="shared" si="10"/>
        <v>5.3336437558560768E-2</v>
      </c>
      <c r="E165" s="4">
        <f t="shared" si="11"/>
        <v>2.9854767879894495</v>
      </c>
      <c r="F165" s="4">
        <f t="shared" si="12"/>
        <v>3.0409774316208571</v>
      </c>
      <c r="G165" s="4">
        <f t="shared" si="13"/>
        <v>2.974389126245629</v>
      </c>
      <c r="I165" s="4">
        <f t="shared" si="14"/>
        <v>1.0533364375585608</v>
      </c>
    </row>
    <row r="166" spans="1: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4">
        <f t="shared" si="10"/>
        <v>5.5850860742357122E-2</v>
      </c>
      <c r="E166" s="4">
        <f t="shared" si="11"/>
        <v>3.7210774382667493</v>
      </c>
      <c r="F166" s="4">
        <f t="shared" si="12"/>
        <v>3.538722363523668</v>
      </c>
      <c r="G166" s="4">
        <f t="shared" si="13"/>
        <v>2.2287958522957276</v>
      </c>
      <c r="I166" s="4">
        <f t="shared" si="14"/>
        <v>1.0558508607423571</v>
      </c>
    </row>
    <row r="167" spans="1: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4">
        <f t="shared" si="10"/>
        <v>5.3799702785451542E-2</v>
      </c>
      <c r="E167" s="4">
        <f t="shared" si="11"/>
        <v>1.8429616698355065</v>
      </c>
      <c r="F167" s="4">
        <f t="shared" si="12"/>
        <v>4.1009343205990625</v>
      </c>
      <c r="G167" s="4">
        <f t="shared" si="13"/>
        <v>4.6827825234798572</v>
      </c>
      <c r="I167" s="4">
        <f t="shared" si="14"/>
        <v>1.0537997027854515</v>
      </c>
    </row>
    <row r="168" spans="1:9" x14ac:dyDescent="0.2">
      <c r="A168" s="4">
        <f>IF('True_Odds_Calculator_3-way'!A169="","",'True_Odds_Calculator_3-way'!A169)</f>
        <v>2.6880000000000002</v>
      </c>
      <c r="B168" s="4">
        <f>IF('True_Odds_Calculator_3-way'!B169="","",'True_Odds_Calculator_3-way'!B169)</f>
        <v>3.25</v>
      </c>
      <c r="C168" s="4">
        <f>IF('True_Odds_Calculator_3-way'!C169="","",'True_Odds_Calculator_3-way'!C169)</f>
        <v>2.6749999999999998</v>
      </c>
      <c r="D168" s="4">
        <f t="shared" si="10"/>
        <v>5.3547892917051865E-2</v>
      </c>
      <c r="E168" s="4">
        <f t="shared" si="11"/>
        <v>2.8234668685737763</v>
      </c>
      <c r="F168" s="4">
        <f t="shared" si="12"/>
        <v>3.4501435788157888</v>
      </c>
      <c r="G168" s="4">
        <f t="shared" si="13"/>
        <v>2.8091270262635408</v>
      </c>
      <c r="I168" s="4">
        <f t="shared" si="14"/>
        <v>1.0535478929170519</v>
      </c>
    </row>
    <row r="169" spans="1: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4">
        <f t="shared" si="10"/>
        <v>5.5298164893333723E-2</v>
      </c>
      <c r="E169" s="4">
        <f t="shared" si="11"/>
        <v>2.7584710905672205</v>
      </c>
      <c r="F169" s="4">
        <f t="shared" si="12"/>
        <v>3.6273292725329345</v>
      </c>
      <c r="G169" s="4">
        <f t="shared" si="13"/>
        <v>2.763993013306119</v>
      </c>
      <c r="I169" s="4">
        <f t="shared" si="14"/>
        <v>1.0552981648933337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4">
        <f t="shared" si="10"/>
        <v>5.6630030388231001E-2</v>
      </c>
      <c r="E170" s="4">
        <f t="shared" si="11"/>
        <v>2.2953217009626043</v>
      </c>
      <c r="F170" s="4">
        <f t="shared" si="12"/>
        <v>3.072423722404817</v>
      </c>
      <c r="G170" s="4">
        <f t="shared" si="13"/>
        <v>4.1866354880900483</v>
      </c>
      <c r="I170" s="4">
        <f t="shared" si="14"/>
        <v>1.056630030388231</v>
      </c>
    </row>
    <row r="171" spans="1: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4">
        <f t="shared" si="10"/>
        <v>5.4643380674308739E-2</v>
      </c>
      <c r="E171" s="4">
        <f t="shared" si="11"/>
        <v>2.0218110853110218</v>
      </c>
      <c r="F171" s="4">
        <f t="shared" si="12"/>
        <v>4.1750603029150257</v>
      </c>
      <c r="G171" s="4">
        <f t="shared" si="13"/>
        <v>3.7611454653641356</v>
      </c>
      <c r="I171" s="4">
        <f t="shared" si="14"/>
        <v>1.0546433806743087</v>
      </c>
    </row>
    <row r="172" spans="1:9" x14ac:dyDescent="0.2">
      <c r="A172" s="4">
        <f>IF('True_Odds_Calculator_3-way'!A173="","",'True_Odds_Calculator_3-way'!A173)</f>
        <v>1.8879999999999999</v>
      </c>
      <c r="B172" s="4">
        <f>IF('True_Odds_Calculator_3-way'!B173="","",'True_Odds_Calculator_3-way'!B173)</f>
        <v>3.3</v>
      </c>
      <c r="C172" s="4">
        <f>IF('True_Odds_Calculator_3-way'!C173="","",'True_Odds_Calculator_3-way'!C173)</f>
        <v>4.54</v>
      </c>
      <c r="D172" s="4">
        <f t="shared" si="10"/>
        <v>5.2955637160072344E-2</v>
      </c>
      <c r="E172" s="4">
        <f t="shared" si="11"/>
        <v>1.9530901423160176</v>
      </c>
      <c r="F172" s="4">
        <f t="shared" si="12"/>
        <v>3.5041191484076082</v>
      </c>
      <c r="G172" s="4">
        <f t="shared" si="13"/>
        <v>4.9355311512114968</v>
      </c>
      <c r="I172" s="4">
        <f t="shared" si="14"/>
        <v>1.0529556371600723</v>
      </c>
    </row>
    <row r="173" spans="1:9" x14ac:dyDescent="0.2">
      <c r="A173" s="4">
        <f>IF('True_Odds_Calculator_3-way'!A174="","",'True_Odds_Calculator_3-way'!A174)</f>
        <v>3.1680000000000001</v>
      </c>
      <c r="B173" s="4">
        <f>IF('True_Odds_Calculator_3-way'!B174="","",'True_Odds_Calculator_3-way'!B174)</f>
        <v>2.88</v>
      </c>
      <c r="C173" s="4">
        <f>IF('True_Odds_Calculator_3-way'!C174="","",'True_Odds_Calculator_3-way'!C174)</f>
        <v>2.57</v>
      </c>
      <c r="D173" s="4">
        <f t="shared" si="10"/>
        <v>5.198384624454655E-2</v>
      </c>
      <c r="E173" s="4">
        <f t="shared" si="11"/>
        <v>3.3520082999851786</v>
      </c>
      <c r="F173" s="4">
        <f t="shared" si="12"/>
        <v>3.0312742002740216</v>
      </c>
      <c r="G173" s="4">
        <f t="shared" si="13"/>
        <v>2.6897836744942047</v>
      </c>
      <c r="I173" s="4">
        <f t="shared" si="14"/>
        <v>1.0519838462445465</v>
      </c>
    </row>
    <row r="174" spans="1:9" x14ac:dyDescent="0.2">
      <c r="A174" s="4">
        <f>IF('True_Odds_Calculator_3-way'!A175="","",'True_Odds_Calculator_3-way'!A175)</f>
        <v>1.53</v>
      </c>
      <c r="B174" s="4">
        <f>IF('True_Odds_Calculator_3-way'!B175="","",'True_Odds_Calculator_3-way'!B175)</f>
        <v>4.18</v>
      </c>
      <c r="C174" s="4">
        <f>IF('True_Odds_Calculator_3-way'!C175="","",'True_Odds_Calculator_3-way'!C175)</f>
        <v>5.55</v>
      </c>
      <c r="D174" s="4">
        <f t="shared" si="10"/>
        <v>7.3009401182775768E-2</v>
      </c>
      <c r="E174" s="4">
        <f t="shared" si="11"/>
        <v>1.5891725120762348</v>
      </c>
      <c r="F174" s="4">
        <f t="shared" si="12"/>
        <v>4.6533708108221488</v>
      </c>
      <c r="G174" s="4">
        <f t="shared" si="13"/>
        <v>6.4166848953013496</v>
      </c>
      <c r="I174" s="4">
        <f t="shared" si="14"/>
        <v>1.0730094011827758</v>
      </c>
    </row>
    <row r="175" spans="1:9" x14ac:dyDescent="0.2">
      <c r="A175" s="4">
        <f>IF('True_Odds_Calculator_3-way'!A176="","",'True_Odds_Calculator_3-way'!A176)</f>
        <v>4.5599999999999996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1.78</v>
      </c>
      <c r="D175" s="4">
        <f t="shared" si="10"/>
        <v>5.8873776200801586E-2</v>
      </c>
      <c r="E175" s="4">
        <f t="shared" si="11"/>
        <v>5.0081719958317334</v>
      </c>
      <c r="F175" s="4">
        <f t="shared" si="12"/>
        <v>3.8736690281253976</v>
      </c>
      <c r="G175" s="4">
        <f t="shared" si="13"/>
        <v>1.844429183162317</v>
      </c>
      <c r="I175" s="4">
        <f t="shared" si="14"/>
        <v>1.0588737762008016</v>
      </c>
    </row>
    <row r="176" spans="1:9" x14ac:dyDescent="0.2">
      <c r="A176" s="4">
        <f>IF('True_Odds_Calculator_3-way'!A177="","",'True_Odds_Calculator_3-way'!A177)</f>
        <v>2.08</v>
      </c>
      <c r="B176" s="4">
        <f>IF('True_Odds_Calculator_3-way'!B177="","",'True_Odds_Calculator_3-way'!B177)</f>
        <v>3.5</v>
      </c>
      <c r="C176" s="4">
        <f>IF('True_Odds_Calculator_3-way'!C177="","",'True_Odds_Calculator_3-way'!C177)</f>
        <v>3.46</v>
      </c>
      <c r="D176" s="4">
        <f t="shared" si="10"/>
        <v>5.5500857523978819E-2</v>
      </c>
      <c r="E176" s="4">
        <f t="shared" si="11"/>
        <v>2.163242871865338</v>
      </c>
      <c r="F176" s="4">
        <f t="shared" si="12"/>
        <v>3.7423188922564918</v>
      </c>
      <c r="G176" s="4">
        <f t="shared" si="13"/>
        <v>3.6966245964191362</v>
      </c>
      <c r="I176" s="4">
        <f t="shared" si="14"/>
        <v>1.0555008575239788</v>
      </c>
    </row>
    <row r="177" spans="1:9" x14ac:dyDescent="0.2">
      <c r="A177" s="4">
        <f>IF('True_Odds_Calculator_3-way'!A178="","",'True_Odds_Calculator_3-way'!A178)</f>
        <v>2.08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3.38</v>
      </c>
      <c r="D177" s="4">
        <f t="shared" si="10"/>
        <v>5.595682787345857E-2</v>
      </c>
      <c r="E177" s="4">
        <f t="shared" si="11"/>
        <v>2.1639543617439823</v>
      </c>
      <c r="F177" s="4">
        <f t="shared" si="12"/>
        <v>3.8361601623181047</v>
      </c>
      <c r="G177" s="4">
        <f t="shared" si="13"/>
        <v>3.6074292698923767</v>
      </c>
      <c r="I177" s="4">
        <f t="shared" si="14"/>
        <v>1.0559568278734586</v>
      </c>
    </row>
    <row r="178" spans="1:9" x14ac:dyDescent="0.2">
      <c r="A178" s="4">
        <f>IF('True_Odds_Calculator_3-way'!A179="","",'True_Odds_Calculator_3-way'!A179)</f>
        <v>2.7650000000000001</v>
      </c>
      <c r="B178" s="4">
        <f>IF('True_Odds_Calculator_3-way'!B179="","",'True_Odds_Calculator_3-way'!B179)</f>
        <v>3.5</v>
      </c>
      <c r="C178" s="4">
        <f>IF('True_Odds_Calculator_3-way'!C179="","",'True_Odds_Calculator_3-way'!C179)</f>
        <v>2.4500000000000002</v>
      </c>
      <c r="D178" s="4">
        <f t="shared" si="10"/>
        <v>5.554120382330141E-2</v>
      </c>
      <c r="E178" s="4">
        <f t="shared" si="11"/>
        <v>2.9141781681304892</v>
      </c>
      <c r="F178" s="4">
        <f t="shared" si="12"/>
        <v>3.7425072510473734</v>
      </c>
      <c r="G178" s="4">
        <f t="shared" si="13"/>
        <v>2.5664088397790055</v>
      </c>
      <c r="I178" s="4">
        <f t="shared" si="14"/>
        <v>1.0555412038233014</v>
      </c>
    </row>
    <row r="179" spans="1:9" x14ac:dyDescent="0.2">
      <c r="A179" s="4">
        <f>IF('True_Odds_Calculator_3-way'!A180="","",'True_Odds_Calculator_3-way'!A180)</f>
        <v>1.67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4.84</v>
      </c>
      <c r="D179" s="4">
        <f t="shared" si="10"/>
        <v>5.9221072056499624E-2</v>
      </c>
      <c r="E179" s="4">
        <f t="shared" si="11"/>
        <v>1.7269306820735424</v>
      </c>
      <c r="F179" s="4">
        <f t="shared" si="12"/>
        <v>4.2722855904044792</v>
      </c>
      <c r="G179" s="4">
        <f t="shared" si="13"/>
        <v>5.3512790145894646</v>
      </c>
      <c r="I179" s="4">
        <f t="shared" si="14"/>
        <v>1.0592210720564996</v>
      </c>
    </row>
    <row r="180" spans="1:9" x14ac:dyDescent="0.2">
      <c r="A180" s="4">
        <f>IF('True_Odds_Calculator_3-way'!A181="","",'True_Odds_Calculator_3-way'!A181)</f>
        <v>2.38</v>
      </c>
      <c r="B180" s="4">
        <f>IF('True_Odds_Calculator_3-way'!B181="","",'True_Odds_Calculator_3-way'!B181)</f>
        <v>3.44</v>
      </c>
      <c r="C180" s="4">
        <f>IF('True_Odds_Calculator_3-way'!C181="","",'True_Odds_Calculator_3-way'!C181)</f>
        <v>3.09</v>
      </c>
      <c r="D180" s="4">
        <f t="shared" si="10"/>
        <v>3.4490337114751135E-2</v>
      </c>
      <c r="E180" s="4">
        <f t="shared" si="11"/>
        <v>2.4469543833928591</v>
      </c>
      <c r="F180" s="4">
        <f t="shared" si="12"/>
        <v>3.5816504049448126</v>
      </c>
      <c r="G180" s="4">
        <f t="shared" si="13"/>
        <v>3.2038157042022117</v>
      </c>
      <c r="I180" s="4">
        <f t="shared" si="14"/>
        <v>1.0344903371147511</v>
      </c>
    </row>
    <row r="181" spans="1:9" x14ac:dyDescent="0.2">
      <c r="A181" s="4">
        <f>IF('True_Odds_Calculator_3-way'!A182="","",'True_Odds_Calculator_3-way'!A182)</f>
        <v>3.01</v>
      </c>
      <c r="B181" s="4">
        <f>IF('True_Odds_Calculator_3-way'!B182="","",'True_Odds_Calculator_3-way'!B182)</f>
        <v>3.34</v>
      </c>
      <c r="C181" s="4">
        <f>IF('True_Odds_Calculator_3-way'!C182="","",'True_Odds_Calculator_3-way'!C182)</f>
        <v>2.33</v>
      </c>
      <c r="D181" s="4">
        <f t="shared" si="10"/>
        <v>6.0811660582276161E-2</v>
      </c>
      <c r="E181" s="4">
        <f t="shared" si="11"/>
        <v>3.2055868496671995</v>
      </c>
      <c r="F181" s="4">
        <f t="shared" si="12"/>
        <v>3.5825518309012163</v>
      </c>
      <c r="G181" s="4">
        <f t="shared" si="13"/>
        <v>2.445502013138908</v>
      </c>
      <c r="I181" s="4">
        <f t="shared" si="14"/>
        <v>1.0608116605822762</v>
      </c>
    </row>
    <row r="182" spans="1:9" x14ac:dyDescent="0.2">
      <c r="A182" s="4">
        <f>IF('True_Odds_Calculator_3-way'!A183="","",'True_Odds_Calculator_3-way'!A183)</f>
        <v>2.65</v>
      </c>
      <c r="B182" s="4">
        <f>IF('True_Odds_Calculator_3-way'!B183="","",'True_Odds_Calculator_3-way'!B183)</f>
        <v>3.23</v>
      </c>
      <c r="C182" s="4">
        <f>IF('True_Odds_Calculator_3-way'!C183="","",'True_Odds_Calculator_3-way'!C183)</f>
        <v>2.68</v>
      </c>
      <c r="D182" s="4">
        <f t="shared" si="10"/>
        <v>6.0090342144060838E-2</v>
      </c>
      <c r="E182" s="4">
        <f t="shared" si="11"/>
        <v>2.7985462832380938</v>
      </c>
      <c r="F182" s="4">
        <f t="shared" si="12"/>
        <v>3.4534273137303306</v>
      </c>
      <c r="G182" s="4">
        <f t="shared" si="13"/>
        <v>2.8320251061108492</v>
      </c>
      <c r="I182" s="4">
        <f t="shared" si="14"/>
        <v>1.0600903421440608</v>
      </c>
    </row>
    <row r="183" spans="1:9" x14ac:dyDescent="0.2">
      <c r="A183" s="4">
        <f>IF('True_Odds_Calculator_3-way'!A184="","",'True_Odds_Calculator_3-way'!A184)</f>
        <v>6.48</v>
      </c>
      <c r="B183" s="4">
        <f>IF('True_Odds_Calculator_3-way'!B184="","",'True_Odds_Calculator_3-way'!B184)</f>
        <v>5.47</v>
      </c>
      <c r="C183" s="4">
        <f>IF('True_Odds_Calculator_3-way'!C184="","",'True_Odds_Calculator_3-way'!C184)</f>
        <v>1.44</v>
      </c>
      <c r="D183" s="4">
        <f t="shared" si="10"/>
        <v>3.1580788588710496E-2</v>
      </c>
      <c r="E183" s="4">
        <f t="shared" si="11"/>
        <v>6.9543902789949374</v>
      </c>
      <c r="F183" s="4">
        <f t="shared" si="12"/>
        <v>5.8042203857952233</v>
      </c>
      <c r="G183" s="4">
        <f t="shared" si="13"/>
        <v>1.4621646297864852</v>
      </c>
      <c r="I183" s="4">
        <f t="shared" si="14"/>
        <v>1.0315807885887105</v>
      </c>
    </row>
    <row r="184" spans="1:9" x14ac:dyDescent="0.2">
      <c r="A184" s="4">
        <f>IF('True_Odds_Calculator_3-way'!A185="","",'True_Odds_Calculator_3-way'!A185)</f>
        <v>2.1</v>
      </c>
      <c r="B184" s="4">
        <f>IF('True_Odds_Calculator_3-way'!B185="","",'True_Odds_Calculator_3-way'!B185)</f>
        <v>3.46</v>
      </c>
      <c r="C184" s="4">
        <f>IF('True_Odds_Calculator_3-way'!C185="","",'True_Odds_Calculator_3-way'!C185)</f>
        <v>3.83</v>
      </c>
      <c r="D184" s="4">
        <f t="shared" si="10"/>
        <v>2.6304422975063968E-2</v>
      </c>
      <c r="E184" s="4">
        <f t="shared" si="11"/>
        <v>2.139392846032302</v>
      </c>
      <c r="F184" s="4">
        <f t="shared" si="12"/>
        <v>3.5682528257920465</v>
      </c>
      <c r="G184" s="4">
        <f t="shared" si="13"/>
        <v>3.9630883538292547</v>
      </c>
      <c r="I184" s="4">
        <f t="shared" si="14"/>
        <v>1.026304422975064</v>
      </c>
    </row>
    <row r="185" spans="1:9" x14ac:dyDescent="0.2">
      <c r="A185" s="4">
        <f>IF('True_Odds_Calculator_3-way'!A186="","",'True_Odds_Calculator_3-way'!A186)</f>
        <v>8.35</v>
      </c>
      <c r="B185" s="4">
        <f>IF('True_Odds_Calculator_3-way'!B186="","",'True_Odds_Calculator_3-way'!B186)</f>
        <v>5.53</v>
      </c>
      <c r="C185" s="4">
        <f>IF('True_Odds_Calculator_3-way'!C186="","",'True_Odds_Calculator_3-way'!C186)</f>
        <v>1.37</v>
      </c>
      <c r="D185" s="4">
        <f t="shared" si="10"/>
        <v>3.0519312742632865E-2</v>
      </c>
      <c r="E185" s="4">
        <f t="shared" si="11"/>
        <v>9.1251387477470374</v>
      </c>
      <c r="F185" s="4">
        <f t="shared" si="12"/>
        <v>5.8596477658972885</v>
      </c>
      <c r="G185" s="4">
        <f t="shared" si="13"/>
        <v>1.3893637752571302</v>
      </c>
      <c r="I185" s="4">
        <f t="shared" si="14"/>
        <v>1.0305193127426329</v>
      </c>
    </row>
    <row r="186" spans="1: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3.75</v>
      </c>
      <c r="C186" s="4">
        <f>IF('True_Odds_Calculator_3-way'!C187="","",'True_Odds_Calculator_3-way'!C187)</f>
        <v>3.37</v>
      </c>
      <c r="D186" s="4">
        <f t="shared" si="10"/>
        <v>2.6365534674140045E-2</v>
      </c>
      <c r="E186" s="4">
        <f t="shared" si="11"/>
        <v>2.2017971220236174</v>
      </c>
      <c r="F186" s="4">
        <f t="shared" si="12"/>
        <v>3.8778003494665665</v>
      </c>
      <c r="G186" s="4">
        <f t="shared" si="13"/>
        <v>3.4728565794328317</v>
      </c>
      <c r="I186" s="4">
        <f t="shared" si="14"/>
        <v>1.02636553467414</v>
      </c>
    </row>
    <row r="187" spans="1:9" x14ac:dyDescent="0.2">
      <c r="A187" s="4">
        <f>IF('True_Odds_Calculator_3-way'!A188="","",'True_Odds_Calculator_3-way'!A188)</f>
        <v>3.19</v>
      </c>
      <c r="B187" s="4">
        <f>IF('True_Odds_Calculator_3-way'!B188="","",'True_Odds_Calculator_3-way'!B188)</f>
        <v>3.81</v>
      </c>
      <c r="C187" s="4">
        <f>IF('True_Odds_Calculator_3-way'!C188="","",'True_Odds_Calculator_3-way'!C188)</f>
        <v>2.23</v>
      </c>
      <c r="D187" s="4">
        <f t="shared" si="10"/>
        <v>2.4377308699043976E-2</v>
      </c>
      <c r="E187" s="4">
        <f t="shared" si="11"/>
        <v>3.2748890706804046</v>
      </c>
      <c r="F187" s="4">
        <f t="shared" si="12"/>
        <v>3.9317229258219761</v>
      </c>
      <c r="G187" s="4">
        <f t="shared" si="13"/>
        <v>2.2711543759521557</v>
      </c>
      <c r="I187" s="4">
        <f t="shared" si="14"/>
        <v>1.024377308699044</v>
      </c>
    </row>
    <row r="188" spans="1:9" x14ac:dyDescent="0.2">
      <c r="A188" s="4">
        <f>IF('True_Odds_Calculator_3-way'!A189="","",'True_Odds_Calculator_3-way'!A189)</f>
        <v>1.71</v>
      </c>
      <c r="B188" s="4">
        <f>IF('True_Odds_Calculator_3-way'!B189="","",'True_Odds_Calculator_3-way'!B189)</f>
        <v>4.1100000000000003</v>
      </c>
      <c r="C188" s="4">
        <f>IF('True_Odds_Calculator_3-way'!C189="","",'True_Odds_Calculator_3-way'!C189)</f>
        <v>4.97</v>
      </c>
      <c r="D188" s="4">
        <f t="shared" si="10"/>
        <v>2.9311567531281391E-2</v>
      </c>
      <c r="E188" s="4">
        <f t="shared" si="11"/>
        <v>1.7390554312060902</v>
      </c>
      <c r="F188" s="4">
        <f t="shared" si="12"/>
        <v>4.2819495970477917</v>
      </c>
      <c r="G188" s="4">
        <f t="shared" si="13"/>
        <v>5.2236582147654946</v>
      </c>
      <c r="I188" s="4">
        <f t="shared" si="14"/>
        <v>1.0293115675312814</v>
      </c>
    </row>
    <row r="189" spans="1:9" x14ac:dyDescent="0.2">
      <c r="A189" s="4">
        <f>IF('True_Odds_Calculator_3-way'!A190="","",'True_Odds_Calculator_3-way'!A190)</f>
        <v>1.39</v>
      </c>
      <c r="B189" s="4">
        <f>IF('True_Odds_Calculator_3-way'!B190="","",'True_Odds_Calculator_3-way'!B190)</f>
        <v>5.47</v>
      </c>
      <c r="C189" s="4">
        <f>IF('True_Odds_Calculator_3-way'!C190="","",'True_Odds_Calculator_3-way'!C190)</f>
        <v>7.82</v>
      </c>
      <c r="D189" s="4">
        <f t="shared" si="10"/>
        <v>3.011705477326232E-2</v>
      </c>
      <c r="E189" s="4">
        <f t="shared" si="11"/>
        <v>1.409670879255029</v>
      </c>
      <c r="F189" s="4">
        <f t="shared" si="12"/>
        <v>5.7878295733766372</v>
      </c>
      <c r="G189" s="4">
        <f t="shared" si="13"/>
        <v>8.4862110395606791</v>
      </c>
      <c r="I189" s="4">
        <f t="shared" si="14"/>
        <v>1.0301170547732623</v>
      </c>
    </row>
    <row r="190" spans="1:9" x14ac:dyDescent="0.2">
      <c r="A190" s="4">
        <f>IF('True_Odds_Calculator_3-way'!A191="","",'True_Odds_Calculator_3-way'!A191)</f>
        <v>2.33</v>
      </c>
      <c r="B190" s="4">
        <f>IF('True_Odds_Calculator_3-way'!B191="","",'True_Odds_Calculator_3-way'!B191)</f>
        <v>3.49</v>
      </c>
      <c r="C190" s="4">
        <f>IF('True_Odds_Calculator_3-way'!C191="","",'True_Odds_Calculator_3-way'!C191)</f>
        <v>3.14</v>
      </c>
      <c r="D190" s="4">
        <f t="shared" si="10"/>
        <v>3.4188838225239326E-2</v>
      </c>
      <c r="E190" s="4">
        <f t="shared" si="11"/>
        <v>2.39355690892164</v>
      </c>
      <c r="F190" s="4">
        <f t="shared" si="12"/>
        <v>3.6345573026069249</v>
      </c>
      <c r="G190" s="4">
        <f t="shared" si="13"/>
        <v>3.2565328032681382</v>
      </c>
      <c r="I190" s="4">
        <f t="shared" si="14"/>
        <v>1.0341888382252393</v>
      </c>
    </row>
    <row r="191" spans="1:9" x14ac:dyDescent="0.2">
      <c r="A191" s="4">
        <f>IF('True_Odds_Calculator_3-way'!A192="","",'True_Odds_Calculator_3-way'!A192)</f>
        <v>5.84</v>
      </c>
      <c r="B191" s="4">
        <f>IF('True_Odds_Calculator_3-way'!B192="","",'True_Odds_Calculator_3-way'!B192)</f>
        <v>4.54</v>
      </c>
      <c r="C191" s="4">
        <f>IF('True_Odds_Calculator_3-way'!C192="","",'True_Odds_Calculator_3-way'!C192)</f>
        <v>1.56</v>
      </c>
      <c r="D191" s="4">
        <f t="shared" si="10"/>
        <v>3.252283491858643E-2</v>
      </c>
      <c r="E191" s="4">
        <f t="shared" si="11"/>
        <v>6.2347275773469368</v>
      </c>
      <c r="F191" s="4">
        <f t="shared" si="12"/>
        <v>4.7750162241106908</v>
      </c>
      <c r="G191" s="4">
        <f t="shared" si="13"/>
        <v>1.5868363771186353</v>
      </c>
      <c r="I191" s="4">
        <f t="shared" si="14"/>
        <v>1.0325228349185864</v>
      </c>
    </row>
    <row r="192" spans="1:9" x14ac:dyDescent="0.2">
      <c r="A192" s="4">
        <f>IF('True_Odds_Calculator_3-way'!A193="","",'True_Odds_Calculator_3-way'!A193)</f>
        <v>6.44</v>
      </c>
      <c r="B192" s="4">
        <f>IF('True_Odds_Calculator_3-way'!B193="","",'True_Odds_Calculator_3-way'!B193)</f>
        <v>4.32</v>
      </c>
      <c r="C192" s="4">
        <f>IF('True_Odds_Calculator_3-way'!C193="","",'True_Odds_Calculator_3-way'!C193)</f>
        <v>1.54</v>
      </c>
      <c r="D192" s="4">
        <f t="shared" si="10"/>
        <v>3.6111633937720988E-2</v>
      </c>
      <c r="E192" s="4">
        <f t="shared" si="11"/>
        <v>6.9811784458530548</v>
      </c>
      <c r="F192" s="4">
        <f t="shared" si="12"/>
        <v>4.5569656443082014</v>
      </c>
      <c r="G192" s="4">
        <f t="shared" si="13"/>
        <v>1.5690866382457418</v>
      </c>
      <c r="I192" s="4">
        <f t="shared" si="14"/>
        <v>1.036111633937721</v>
      </c>
    </row>
    <row r="193" spans="1:9" x14ac:dyDescent="0.2">
      <c r="A193" s="4">
        <f>IF('True_Odds_Calculator_3-way'!A194="","",'True_Odds_Calculator_3-way'!A194)</f>
        <v>3.22</v>
      </c>
      <c r="B193" s="4">
        <f>IF('True_Odds_Calculator_3-way'!B194="","",'True_Odds_Calculator_3-way'!B194)</f>
        <v>3.26</v>
      </c>
      <c r="C193" s="4">
        <f>IF('True_Odds_Calculator_3-way'!C194="","",'True_Odds_Calculator_3-way'!C194)</f>
        <v>2.42</v>
      </c>
      <c r="D193" s="4">
        <f t="shared" si="10"/>
        <v>3.0530612964716486E-2</v>
      </c>
      <c r="E193" s="4">
        <f t="shared" si="11"/>
        <v>3.3290927879509473</v>
      </c>
      <c r="F193" s="4">
        <f t="shared" si="12"/>
        <v>3.3718670835334659</v>
      </c>
      <c r="G193" s="4">
        <f t="shared" si="13"/>
        <v>2.4811047158968229</v>
      </c>
      <c r="I193" s="4">
        <f t="shared" si="14"/>
        <v>1.0305306129647165</v>
      </c>
    </row>
    <row r="194" spans="1:9" x14ac:dyDescent="0.2">
      <c r="A194" s="4">
        <f>IF('True_Odds_Calculator_3-way'!A195="","",'True_Odds_Calculator_3-way'!A195)</f>
        <v>1.85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4.34</v>
      </c>
      <c r="D194" s="4">
        <f t="shared" si="10"/>
        <v>3.9772491385394515E-2</v>
      </c>
      <c r="E194" s="4">
        <f t="shared" si="11"/>
        <v>1.8965146186551889</v>
      </c>
      <c r="F194" s="4">
        <f t="shared" si="12"/>
        <v>3.9129799101099256</v>
      </c>
      <c r="G194" s="4">
        <f t="shared" si="13"/>
        <v>4.6049579403517704</v>
      </c>
      <c r="I194" s="4">
        <f t="shared" si="14"/>
        <v>1.0397724913853945</v>
      </c>
    </row>
    <row r="195" spans="1:9" x14ac:dyDescent="0.2">
      <c r="A195" s="4">
        <f>IF('True_Odds_Calculator_3-way'!A196="","",'True_Odds_Calculator_3-way'!A196)</f>
        <v>1.85</v>
      </c>
      <c r="B195" s="4">
        <f>IF('True_Odds_Calculator_3-way'!B196="","",'True_Odds_Calculator_3-way'!B196)</f>
        <v>3.73</v>
      </c>
      <c r="C195" s="4">
        <f>IF('True_Odds_Calculator_3-way'!C196="","",'True_Odds_Calculator_3-way'!C196)</f>
        <v>4.33</v>
      </c>
      <c r="D195" s="4">
        <f t="shared" ref="D195:D258" si="15">IF(A195="","",((1/A195)+(1/B195)+(1/C195))-1)</f>
        <v>3.9583937502938982E-2</v>
      </c>
      <c r="E195" s="4">
        <f t="shared" ref="E195:E258" si="16">IF(A195="","",(3*A195)/(3-($D195*A195)))</f>
        <v>1.8962885840935151</v>
      </c>
      <c r="F195" s="4">
        <f t="shared" ref="F195:F258" si="17">IF(B195="","",(3*B195)/(3-($D195*B195)))</f>
        <v>3.923078337056729</v>
      </c>
      <c r="G195" s="4">
        <f t="shared" ref="G195:G258" si="18">IF(C195="","",(3*C195)/(3-($D195*C195)))</f>
        <v>4.5923753372715952</v>
      </c>
      <c r="I195" s="4">
        <f t="shared" ref="I195:I258" si="19">IF(A195="","",D195+1)</f>
        <v>1.039583937502939</v>
      </c>
    </row>
    <row r="196" spans="1:9" x14ac:dyDescent="0.2">
      <c r="A196" s="4">
        <f>IF('True_Odds_Calculator_3-way'!A197="","",'True_Odds_Calculator_3-way'!A197)</f>
        <v>1.94</v>
      </c>
      <c r="B196" s="4">
        <f>IF('True_Odds_Calculator_3-way'!B197="","",'True_Odds_Calculator_3-way'!B197)</f>
        <v>3.7</v>
      </c>
      <c r="C196" s="4">
        <f>IF('True_Odds_Calculator_3-way'!C197="","",'True_Odds_Calculator_3-way'!C197)</f>
        <v>3.97</v>
      </c>
      <c r="D196" s="4">
        <f t="shared" si="15"/>
        <v>3.7623356561786725E-2</v>
      </c>
      <c r="E196" s="4">
        <f t="shared" si="16"/>
        <v>1.9883767501510647</v>
      </c>
      <c r="F196" s="4">
        <f t="shared" si="17"/>
        <v>3.880042263378185</v>
      </c>
      <c r="G196" s="4">
        <f t="shared" si="18"/>
        <v>4.1780160747849919</v>
      </c>
      <c r="I196" s="4">
        <f t="shared" si="19"/>
        <v>1.0376233565617867</v>
      </c>
    </row>
    <row r="197" spans="1:9" x14ac:dyDescent="0.2">
      <c r="A197" s="4">
        <f>IF('True_Odds_Calculator_3-way'!A198="","",'True_Odds_Calculator_3-way'!A198)</f>
        <v>2.64</v>
      </c>
      <c r="B197" s="4">
        <f>IF('True_Odds_Calculator_3-way'!B198="","",'True_Odds_Calculator_3-way'!B198)</f>
        <v>3.19</v>
      </c>
      <c r="C197" s="4">
        <f>IF('True_Odds_Calculator_3-way'!C198="","",'True_Odds_Calculator_3-way'!C198)</f>
        <v>2.88</v>
      </c>
      <c r="D197" s="4">
        <f t="shared" si="15"/>
        <v>3.9489724834552486E-2</v>
      </c>
      <c r="E197" s="4">
        <f t="shared" si="16"/>
        <v>2.7350454491326954</v>
      </c>
      <c r="F197" s="4">
        <f t="shared" si="17"/>
        <v>3.3298216788285897</v>
      </c>
      <c r="G197" s="4">
        <f t="shared" si="18"/>
        <v>2.9934833608480327</v>
      </c>
      <c r="I197" s="4">
        <f t="shared" si="19"/>
        <v>1.0394897248345525</v>
      </c>
    </row>
    <row r="198" spans="1: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3.36</v>
      </c>
      <c r="C198" s="4">
        <f>IF('True_Odds_Calculator_3-way'!C199="","",'True_Odds_Calculator_3-way'!C199)</f>
        <v>2.74</v>
      </c>
      <c r="D198" s="4">
        <f t="shared" si="15"/>
        <v>3.9941041834720359E-2</v>
      </c>
      <c r="E198" s="4">
        <f t="shared" si="16"/>
        <v>2.7469145903359609</v>
      </c>
      <c r="F198" s="4">
        <f t="shared" si="17"/>
        <v>3.5173447850307755</v>
      </c>
      <c r="G198" s="4">
        <f t="shared" si="18"/>
        <v>2.8437381010476517</v>
      </c>
      <c r="I198" s="4">
        <f t="shared" si="19"/>
        <v>1.0399410418347204</v>
      </c>
    </row>
    <row r="199" spans="1:9" x14ac:dyDescent="0.2">
      <c r="A199" s="4">
        <f>IF('True_Odds_Calculator_3-way'!A200="","",'True_Odds_Calculator_3-way'!A200)</f>
        <v>4.62</v>
      </c>
      <c r="B199" s="4">
        <f>IF('True_Odds_Calculator_3-way'!B200="","",'True_Odds_Calculator_3-way'!B200)</f>
        <v>3.82</v>
      </c>
      <c r="C199" s="4">
        <f>IF('True_Odds_Calculator_3-way'!C200="","",'True_Odds_Calculator_3-way'!C200)</f>
        <v>1.78</v>
      </c>
      <c r="D199" s="4">
        <f t="shared" si="15"/>
        <v>4.002807397124708E-2</v>
      </c>
      <c r="E199" s="4">
        <f t="shared" si="16"/>
        <v>4.9235004925461903</v>
      </c>
      <c r="F199" s="4">
        <f t="shared" si="17"/>
        <v>4.0251586359783085</v>
      </c>
      <c r="G199" s="4">
        <f t="shared" si="18"/>
        <v>1.8233034394685999</v>
      </c>
      <c r="I199" s="4">
        <f t="shared" si="19"/>
        <v>1.0400280739712471</v>
      </c>
    </row>
    <row r="200" spans="1:9" x14ac:dyDescent="0.2">
      <c r="A200" s="4">
        <f>IF('True_Odds_Calculator_3-way'!A201="","",'True_Odds_Calculator_3-way'!A201)</f>
        <v>1.93</v>
      </c>
      <c r="B200" s="4">
        <f>IF('True_Odds_Calculator_3-way'!B201="","",'True_Odds_Calculator_3-way'!B201)</f>
        <v>3.57</v>
      </c>
      <c r="C200" s="4">
        <f>IF('True_Odds_Calculator_3-way'!C201="","",'True_Odds_Calculator_3-way'!C201)</f>
        <v>4.1500000000000004</v>
      </c>
      <c r="D200" s="4">
        <f t="shared" si="15"/>
        <v>3.9210615265520721E-2</v>
      </c>
      <c r="E200" s="4">
        <f t="shared" si="16"/>
        <v>1.9799450967638665</v>
      </c>
      <c r="F200" s="4">
        <f t="shared" si="17"/>
        <v>3.744731540994656</v>
      </c>
      <c r="G200" s="4">
        <f t="shared" si="18"/>
        <v>4.3880116823702773</v>
      </c>
      <c r="I200" s="4">
        <f t="shared" si="19"/>
        <v>1.0392106152655207</v>
      </c>
    </row>
    <row r="201" spans="1:9" x14ac:dyDescent="0.2">
      <c r="A201" s="4">
        <f>IF('True_Odds_Calculator_3-way'!A202="","",'True_Odds_Calculator_3-way'!A202)</f>
        <v>4.1900000000000004</v>
      </c>
      <c r="B201" s="4">
        <f>IF('True_Odds_Calculator_3-way'!B202="","",'True_Odds_Calculator_3-way'!B202)</f>
        <v>3.63</v>
      </c>
      <c r="C201" s="4">
        <f>IF('True_Odds_Calculator_3-way'!C202="","",'True_Odds_Calculator_3-way'!C202)</f>
        <v>1.84</v>
      </c>
      <c r="D201" s="4">
        <f t="shared" si="15"/>
        <v>5.7623839020350509E-2</v>
      </c>
      <c r="E201" s="4">
        <f t="shared" si="16"/>
        <v>4.5567316662169137</v>
      </c>
      <c r="F201" s="4">
        <f t="shared" si="17"/>
        <v>3.9020713187137397</v>
      </c>
      <c r="G201" s="4">
        <f t="shared" si="18"/>
        <v>1.9074129743499522</v>
      </c>
      <c r="I201" s="4">
        <f t="shared" si="19"/>
        <v>1.0576238390203505</v>
      </c>
    </row>
    <row r="202" spans="1:9" x14ac:dyDescent="0.2">
      <c r="A202" s="4">
        <f>IF('True_Odds_Calculator_3-way'!A203="","",'True_Odds_Calculator_3-way'!A203)</f>
        <v>1.78</v>
      </c>
      <c r="B202" s="4">
        <f>IF('True_Odds_Calculator_3-way'!B203="","",'True_Odds_Calculator_3-way'!B203)</f>
        <v>3.37</v>
      </c>
      <c r="C202" s="4">
        <f>IF('True_Odds_Calculator_3-way'!C203="","",'True_Odds_Calculator_3-way'!C203)</f>
        <v>4.97</v>
      </c>
      <c r="D202" s="4">
        <f t="shared" si="15"/>
        <v>5.9740901314263795E-2</v>
      </c>
      <c r="E202" s="4">
        <f t="shared" si="16"/>
        <v>1.8454130041236221</v>
      </c>
      <c r="F202" s="4">
        <f t="shared" si="17"/>
        <v>3.6124261079177611</v>
      </c>
      <c r="G202" s="4">
        <f t="shared" si="18"/>
        <v>5.5159142217619008</v>
      </c>
      <c r="I202" s="4">
        <f t="shared" si="19"/>
        <v>1.0597409013142638</v>
      </c>
    </row>
    <row r="203" spans="1:9" x14ac:dyDescent="0.2">
      <c r="A203" s="4">
        <f>IF('True_Odds_Calculator_3-way'!A204="","",'True_Odds_Calculator_3-way'!A204)</f>
        <v>3.53</v>
      </c>
      <c r="B203" s="4">
        <f>IF('True_Odds_Calculator_3-way'!B204="","",'True_Odds_Calculator_3-way'!B204)</f>
        <v>3.49</v>
      </c>
      <c r="C203" s="4">
        <f>IF('True_Odds_Calculator_3-way'!C204="","",'True_Odds_Calculator_3-way'!C204)</f>
        <v>2.0499999999999998</v>
      </c>
      <c r="D203" s="4">
        <f t="shared" si="15"/>
        <v>5.7623948318348717E-2</v>
      </c>
      <c r="E203" s="4">
        <f t="shared" si="16"/>
        <v>3.7867580192806094</v>
      </c>
      <c r="F203" s="4">
        <f t="shared" si="17"/>
        <v>3.7407654269969393</v>
      </c>
      <c r="G203" s="4">
        <f t="shared" si="18"/>
        <v>2.1340303576083506</v>
      </c>
      <c r="I203" s="4">
        <f t="shared" si="19"/>
        <v>1.0576239483183487</v>
      </c>
    </row>
    <row r="204" spans="1:9" x14ac:dyDescent="0.2">
      <c r="A204" s="4">
        <f>IF('True_Odds_Calculator_3-way'!A205="","",'True_Odds_Calculator_3-way'!A205)</f>
        <v>4.9800000000000004</v>
      </c>
      <c r="B204" s="4">
        <f>IF('True_Odds_Calculator_3-way'!B205="","",'True_Odds_Calculator_3-way'!B205)</f>
        <v>3.33</v>
      </c>
      <c r="C204" s="4">
        <f>IF('True_Odds_Calculator_3-way'!C205="","",'True_Odds_Calculator_3-way'!C205)</f>
        <v>1.79</v>
      </c>
      <c r="D204" s="4">
        <f t="shared" si="15"/>
        <v>5.9762731028800697E-2</v>
      </c>
      <c r="E204" s="4">
        <f t="shared" si="16"/>
        <v>5.5284568259692666</v>
      </c>
      <c r="F204" s="4">
        <f t="shared" si="17"/>
        <v>3.5665959618217862</v>
      </c>
      <c r="G204" s="4">
        <f t="shared" si="18"/>
        <v>1.8561887766568186</v>
      </c>
      <c r="I204" s="4">
        <f t="shared" si="19"/>
        <v>1.0597627310288007</v>
      </c>
    </row>
    <row r="205" spans="1:9" x14ac:dyDescent="0.2">
      <c r="A205" s="4">
        <f>IF('True_Odds_Calculator_3-way'!A206="","",'True_Odds_Calculator_3-way'!A206)</f>
        <v>1.19</v>
      </c>
      <c r="B205" s="4">
        <f>IF('True_Odds_Calculator_3-way'!B206="","",'True_Odds_Calculator_3-way'!B206)</f>
        <v>6.62</v>
      </c>
      <c r="C205" s="4">
        <f>IF('True_Odds_Calculator_3-way'!C206="","",'True_Odds_Calculator_3-way'!C206)</f>
        <v>13.75</v>
      </c>
      <c r="D205" s="4">
        <f t="shared" si="15"/>
        <v>6.4120808993743061E-2</v>
      </c>
      <c r="E205" s="4">
        <f t="shared" si="16"/>
        <v>1.2210570833103964</v>
      </c>
      <c r="F205" s="4">
        <f t="shared" si="17"/>
        <v>7.7110634415350976</v>
      </c>
      <c r="G205" s="4">
        <f t="shared" si="18"/>
        <v>19.472805064762689</v>
      </c>
      <c r="I205" s="4">
        <f t="shared" si="19"/>
        <v>1.0641208089937431</v>
      </c>
    </row>
    <row r="206" spans="1:9" x14ac:dyDescent="0.2">
      <c r="A206" s="4">
        <f>IF('True_Odds_Calculator_3-way'!A207="","",'True_Odds_Calculator_3-way'!A207)</f>
        <v>1.85</v>
      </c>
      <c r="B206" s="4">
        <f>IF('True_Odds_Calculator_3-way'!B207="","",'True_Odds_Calculator_3-way'!B207)</f>
        <v>3.43</v>
      </c>
      <c r="C206" s="4">
        <f>IF('True_Odds_Calculator_3-way'!C207="","",'True_Odds_Calculator_3-way'!C207)</f>
        <v>4.42</v>
      </c>
      <c r="D206" s="4">
        <f t="shared" si="15"/>
        <v>5.8330073936316396E-2</v>
      </c>
      <c r="E206" s="4">
        <f t="shared" si="16"/>
        <v>1.9190278386919983</v>
      </c>
      <c r="F206" s="4">
        <f t="shared" si="17"/>
        <v>3.6750947040424968</v>
      </c>
      <c r="G206" s="4">
        <f t="shared" si="18"/>
        <v>4.8355668885567136</v>
      </c>
      <c r="I206" s="4">
        <f t="shared" si="19"/>
        <v>1.0583300739363164</v>
      </c>
    </row>
    <row r="207" spans="1:9" x14ac:dyDescent="0.2">
      <c r="A207" s="4">
        <f>IF('True_Odds_Calculator_3-way'!A208="","",'True_Odds_Calculator_3-way'!A208)</f>
        <v>1.98</v>
      </c>
      <c r="B207" s="4">
        <f>IF('True_Odds_Calculator_3-way'!B208="","",'True_Odds_Calculator_3-way'!B208)</f>
        <v>3.48</v>
      </c>
      <c r="C207" s="4">
        <f>IF('True_Odds_Calculator_3-way'!C208="","",'True_Odds_Calculator_3-way'!C208)</f>
        <v>3.79</v>
      </c>
      <c r="D207" s="4">
        <f t="shared" si="15"/>
        <v>5.6259069633648906E-2</v>
      </c>
      <c r="E207" s="4">
        <f t="shared" si="16"/>
        <v>2.0563544689102033</v>
      </c>
      <c r="F207" s="4">
        <f t="shared" si="17"/>
        <v>3.7229624695914394</v>
      </c>
      <c r="G207" s="4">
        <f t="shared" si="18"/>
        <v>4.0799803520630338</v>
      </c>
      <c r="I207" s="4">
        <f t="shared" si="19"/>
        <v>1.0562590696336489</v>
      </c>
    </row>
    <row r="208" spans="1:9" x14ac:dyDescent="0.2">
      <c r="A208" s="4">
        <f>IF('True_Odds_Calculator_3-way'!A209="","",'True_Odds_Calculator_3-way'!A209)</f>
        <v>4.92</v>
      </c>
      <c r="B208" s="4">
        <f>IF('True_Odds_Calculator_3-way'!B209="","",'True_Odds_Calculator_3-way'!B209)</f>
        <v>3.63</v>
      </c>
      <c r="C208" s="4">
        <f>IF('True_Odds_Calculator_3-way'!C209="","",'True_Odds_Calculator_3-way'!C209)</f>
        <v>1.78</v>
      </c>
      <c r="D208" s="4">
        <f t="shared" si="15"/>
        <v>4.0531878993225856E-2</v>
      </c>
      <c r="E208" s="4">
        <f t="shared" si="16"/>
        <v>5.270330920824895</v>
      </c>
      <c r="F208" s="4">
        <f t="shared" si="17"/>
        <v>3.8172095998893387</v>
      </c>
      <c r="G208" s="4">
        <f t="shared" si="18"/>
        <v>1.8238618995558027</v>
      </c>
      <c r="I208" s="4">
        <f t="shared" si="19"/>
        <v>1.0405318789932259</v>
      </c>
    </row>
    <row r="209" spans="1:9" x14ac:dyDescent="0.2">
      <c r="A209" s="4">
        <f>IF('True_Odds_Calculator_3-way'!A210="","",'True_Odds_Calculator_3-way'!A210)</f>
        <v>1.85</v>
      </c>
      <c r="B209" s="4">
        <f>IF('True_Odds_Calculator_3-way'!B210="","",'True_Odds_Calculator_3-way'!B210)</f>
        <v>3.58</v>
      </c>
      <c r="C209" s="4">
        <f>IF('True_Odds_Calculator_3-way'!C210="","",'True_Odds_Calculator_3-way'!C210)</f>
        <v>4.59</v>
      </c>
      <c r="D209" s="4">
        <f t="shared" si="15"/>
        <v>3.7735073226364602E-2</v>
      </c>
      <c r="E209" s="4">
        <f t="shared" si="16"/>
        <v>1.8940750542010121</v>
      </c>
      <c r="F209" s="4">
        <f t="shared" si="17"/>
        <v>3.7488109072209612</v>
      </c>
      <c r="G209" s="4">
        <f t="shared" si="18"/>
        <v>4.8712393580342122</v>
      </c>
      <c r="I209" s="4">
        <f t="shared" si="19"/>
        <v>1.0377350732263646</v>
      </c>
    </row>
    <row r="210" spans="1:9" x14ac:dyDescent="0.2">
      <c r="A210" s="4">
        <f>IF('True_Odds_Calculator_3-way'!A211="","",'True_Odds_Calculator_3-way'!A211)</f>
        <v>3.04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2.37</v>
      </c>
      <c r="D210" s="4">
        <f t="shared" si="15"/>
        <v>3.9905637731557198E-2</v>
      </c>
      <c r="E210" s="4">
        <f t="shared" si="16"/>
        <v>3.1681111699290279</v>
      </c>
      <c r="F210" s="4">
        <f t="shared" si="17"/>
        <v>3.6269275342188849</v>
      </c>
      <c r="G210" s="4">
        <f t="shared" si="18"/>
        <v>2.4471474333719629</v>
      </c>
      <c r="I210" s="4">
        <f t="shared" si="19"/>
        <v>1.0399056377315572</v>
      </c>
    </row>
    <row r="211" spans="1:9" x14ac:dyDescent="0.2">
      <c r="A211" s="4">
        <f>IF('True_Odds_Calculator_3-way'!A212="","",'True_Odds_Calculator_3-way'!A212)</f>
        <v>1.35</v>
      </c>
      <c r="B211" s="4">
        <f>IF('True_Odds_Calculator_3-way'!B212="","",'True_Odds_Calculator_3-way'!B212)</f>
        <v>5.03</v>
      </c>
      <c r="C211" s="4">
        <f>IF('True_Odds_Calculator_3-way'!C212="","",'True_Odds_Calculator_3-way'!C212)</f>
        <v>9.7200000000000006</v>
      </c>
      <c r="D211" s="4">
        <f t="shared" si="15"/>
        <v>4.2428556234608727E-2</v>
      </c>
      <c r="E211" s="4">
        <f t="shared" si="16"/>
        <v>1.3762770517276326</v>
      </c>
      <c r="F211" s="4">
        <f t="shared" si="17"/>
        <v>5.4152317098384373</v>
      </c>
      <c r="G211" s="4">
        <f t="shared" si="18"/>
        <v>11.2691539383509</v>
      </c>
      <c r="I211" s="4">
        <f t="shared" si="19"/>
        <v>1.0424285562346087</v>
      </c>
    </row>
    <row r="212" spans="1:9" x14ac:dyDescent="0.2">
      <c r="A212" s="4">
        <f>IF('True_Odds_Calculator_3-way'!A213="","",'True_Odds_Calculator_3-way'!A213)</f>
        <v>1.4</v>
      </c>
      <c r="B212" s="4">
        <f>IF('True_Odds_Calculator_3-way'!B213="","",'True_Odds_Calculator_3-way'!B213)</f>
        <v>4.71</v>
      </c>
      <c r="C212" s="4">
        <f>IF('True_Odds_Calculator_3-way'!C213="","",'True_Odds_Calculator_3-way'!C213)</f>
        <v>8.73</v>
      </c>
      <c r="D212" s="4">
        <f t="shared" si="15"/>
        <v>4.1147476566742558E-2</v>
      </c>
      <c r="E212" s="4">
        <f t="shared" si="16"/>
        <v>1.427409336369051</v>
      </c>
      <c r="F212" s="4">
        <f t="shared" si="17"/>
        <v>5.0352873052471745</v>
      </c>
      <c r="G212" s="4">
        <f t="shared" si="18"/>
        <v>9.9175148679286949</v>
      </c>
      <c r="I212" s="4">
        <f t="shared" si="19"/>
        <v>1.0411474765667426</v>
      </c>
    </row>
    <row r="213" spans="1:9" x14ac:dyDescent="0.2">
      <c r="A213" s="4">
        <f>IF('True_Odds_Calculator_3-way'!A214="","",'True_Odds_Calculator_3-way'!A214)</f>
        <v>1.87</v>
      </c>
      <c r="B213" s="4">
        <f>IF('True_Odds_Calculator_3-way'!B214="","",'True_Odds_Calculator_3-way'!B214)</f>
        <v>3.76</v>
      </c>
      <c r="C213" s="4">
        <f>IF('True_Odds_Calculator_3-way'!C214="","",'True_Odds_Calculator_3-way'!C214)</f>
        <v>4.43</v>
      </c>
      <c r="D213" s="4">
        <f t="shared" si="15"/>
        <v>2.6450439408792992E-2</v>
      </c>
      <c r="E213" s="4">
        <f t="shared" si="16"/>
        <v>1.9013483682139338</v>
      </c>
      <c r="F213" s="4">
        <f t="shared" si="17"/>
        <v>3.8889225157413616</v>
      </c>
      <c r="G213" s="4">
        <f t="shared" si="18"/>
        <v>4.6100620255360258</v>
      </c>
      <c r="I213" s="4">
        <f t="shared" si="19"/>
        <v>1.026450439408793</v>
      </c>
    </row>
    <row r="214" spans="1:9" x14ac:dyDescent="0.2">
      <c r="A214" s="4">
        <f>IF('True_Odds_Calculator_3-way'!A215="","",'True_Odds_Calculator_3-way'!A215)</f>
        <v>3.43</v>
      </c>
      <c r="B214" s="4">
        <f>IF('True_Odds_Calculator_3-way'!B215="","",'True_Odds_Calculator_3-way'!B215)</f>
        <v>2.98</v>
      </c>
      <c r="C214" s="4">
        <f>IF('True_Odds_Calculator_3-way'!C215="","",'True_Odds_Calculator_3-way'!C215)</f>
        <v>2.52</v>
      </c>
      <c r="D214" s="4">
        <f t="shared" si="15"/>
        <v>2.3941056128427673E-2</v>
      </c>
      <c r="E214" s="4">
        <f t="shared" si="16"/>
        <v>3.5265303306004787</v>
      </c>
      <c r="F214" s="4">
        <f t="shared" si="17"/>
        <v>3.0525951358071661</v>
      </c>
      <c r="G214" s="4">
        <f t="shared" si="18"/>
        <v>2.5717185120852539</v>
      </c>
      <c r="I214" s="4">
        <f t="shared" si="19"/>
        <v>1.0239410561284277</v>
      </c>
    </row>
    <row r="215" spans="1:9" x14ac:dyDescent="0.2">
      <c r="A215" s="4">
        <f>IF('True_Odds_Calculator_3-way'!A216="","",'True_Odds_Calculator_3-way'!A216)</f>
        <v>1.75</v>
      </c>
      <c r="B215" s="4">
        <f>IF('True_Odds_Calculator_3-way'!B216="","",'True_Odds_Calculator_3-way'!B216)</f>
        <v>4.1900000000000004</v>
      </c>
      <c r="C215" s="4">
        <f>IF('True_Odds_Calculator_3-way'!C216="","",'True_Odds_Calculator_3-way'!C216)</f>
        <v>4.58</v>
      </c>
      <c r="D215" s="4">
        <f t="shared" si="15"/>
        <v>2.8432667269156608E-2</v>
      </c>
      <c r="E215" s="4">
        <f t="shared" si="16"/>
        <v>1.7795145343831</v>
      </c>
      <c r="F215" s="4">
        <f t="shared" si="17"/>
        <v>4.3632696192965392</v>
      </c>
      <c r="G215" s="4">
        <f t="shared" si="18"/>
        <v>4.7878261530748256</v>
      </c>
      <c r="I215" s="4">
        <f t="shared" si="19"/>
        <v>1.0284326672691566</v>
      </c>
    </row>
    <row r="216" spans="1:9" x14ac:dyDescent="0.2">
      <c r="A216" s="4">
        <f>IF('True_Odds_Calculator_3-way'!A217="","",'True_Odds_Calculator_3-way'!A217)</f>
        <v>2.1</v>
      </c>
      <c r="B216" s="4">
        <f>IF('True_Odds_Calculator_3-way'!B217="","",'True_Odds_Calculator_3-way'!B217)</f>
        <v>3.3</v>
      </c>
      <c r="C216" s="4">
        <f>IF('True_Odds_Calculator_3-way'!C217="","",'True_Odds_Calculator_3-way'!C217)</f>
        <v>3.93</v>
      </c>
      <c r="D216" s="4">
        <f t="shared" si="15"/>
        <v>3.3673705429430711E-2</v>
      </c>
      <c r="E216" s="4">
        <f t="shared" si="16"/>
        <v>2.1506953163867242</v>
      </c>
      <c r="F216" s="4">
        <f t="shared" si="17"/>
        <v>3.4269374504548713</v>
      </c>
      <c r="G216" s="4">
        <f t="shared" si="18"/>
        <v>4.1113627100221919</v>
      </c>
      <c r="I216" s="4">
        <f t="shared" si="19"/>
        <v>1.0336737054294307</v>
      </c>
    </row>
    <row r="217" spans="1:9" x14ac:dyDescent="0.2">
      <c r="A217" s="4">
        <f>IF('True_Odds_Calculator_3-way'!A218="","",'True_Odds_Calculator_3-way'!A218)</f>
        <v>2.64</v>
      </c>
      <c r="B217" s="4">
        <f>IF('True_Odds_Calculator_3-way'!B218="","",'True_Odds_Calculator_3-way'!B218)</f>
        <v>3.39</v>
      </c>
      <c r="C217" s="4">
        <f>IF('True_Odds_Calculator_3-way'!C218="","",'True_Odds_Calculator_3-way'!C218)</f>
        <v>2.78</v>
      </c>
      <c r="D217" s="4">
        <f t="shared" si="15"/>
        <v>3.3485359741169285E-2</v>
      </c>
      <c r="E217" s="4">
        <f t="shared" si="16"/>
        <v>2.7201551282589529</v>
      </c>
      <c r="F217" s="4">
        <f t="shared" si="17"/>
        <v>3.5233168722321726</v>
      </c>
      <c r="G217" s="4">
        <f t="shared" si="18"/>
        <v>2.869025182036316</v>
      </c>
      <c r="I217" s="4">
        <f t="shared" si="19"/>
        <v>1.0334853597411693</v>
      </c>
    </row>
    <row r="218" spans="1:9" x14ac:dyDescent="0.2">
      <c r="A218" s="4">
        <f>IF('True_Odds_Calculator_3-way'!A219="","",'True_Odds_Calculator_3-way'!A219)</f>
        <v>2.31</v>
      </c>
      <c r="B218" s="4">
        <f>IF('True_Odds_Calculator_3-way'!B219="","",'True_Odds_Calculator_3-way'!B219)</f>
        <v>3.08</v>
      </c>
      <c r="C218" s="4">
        <f>IF('True_Odds_Calculator_3-way'!C219="","",'True_Odds_Calculator_3-way'!C219)</f>
        <v>3.63</v>
      </c>
      <c r="D218" s="4">
        <f t="shared" si="15"/>
        <v>3.3057851239669311E-2</v>
      </c>
      <c r="E218" s="4">
        <f t="shared" si="16"/>
        <v>2.3703358208955221</v>
      </c>
      <c r="F218" s="4">
        <f t="shared" si="17"/>
        <v>3.1882057716436636</v>
      </c>
      <c r="G218" s="4">
        <f t="shared" si="18"/>
        <v>3.7812499999999996</v>
      </c>
      <c r="I218" s="4">
        <f t="shared" si="19"/>
        <v>1.0330578512396693</v>
      </c>
    </row>
    <row r="219" spans="1:9" x14ac:dyDescent="0.2">
      <c r="A219" s="4">
        <f>IF('True_Odds_Calculator_3-way'!A220="","",'True_Odds_Calculator_3-way'!A220)</f>
        <v>9.9600000000000009</v>
      </c>
      <c r="B219" s="4">
        <f>IF('True_Odds_Calculator_3-way'!B220="","",'True_Odds_Calculator_3-way'!B220)</f>
        <v>6.21</v>
      </c>
      <c r="C219" s="4">
        <f>IF('True_Odds_Calculator_3-way'!C220="","",'True_Odds_Calculator_3-way'!C220)</f>
        <v>1.29</v>
      </c>
      <c r="D219" s="4">
        <f t="shared" si="15"/>
        <v>3.6626000688519511E-2</v>
      </c>
      <c r="E219" s="4">
        <f t="shared" si="16"/>
        <v>11.338776157530956</v>
      </c>
      <c r="F219" s="4">
        <f t="shared" si="17"/>
        <v>6.7194398518883789</v>
      </c>
      <c r="G219" s="4">
        <f t="shared" si="18"/>
        <v>1.3106415297556298</v>
      </c>
      <c r="I219" s="4">
        <f t="shared" si="19"/>
        <v>1.0366260006885195</v>
      </c>
    </row>
    <row r="220" spans="1:9" x14ac:dyDescent="0.2">
      <c r="A220" s="4">
        <f>IF('True_Odds_Calculator_3-way'!A221="","",'True_Odds_Calculator_3-way'!A221)</f>
        <v>3.81</v>
      </c>
      <c r="B220" s="4">
        <f>IF('True_Odds_Calculator_3-way'!B221="","",'True_Odds_Calculator_3-way'!B221)</f>
        <v>2.95</v>
      </c>
      <c r="C220" s="4">
        <f>IF('True_Odds_Calculator_3-way'!C221="","",'True_Odds_Calculator_3-way'!C221)</f>
        <v>2.31</v>
      </c>
      <c r="D220" s="4">
        <f t="shared" si="15"/>
        <v>3.4350675348940429E-2</v>
      </c>
      <c r="E220" s="4">
        <f t="shared" si="16"/>
        <v>3.9837944582156646</v>
      </c>
      <c r="F220" s="4">
        <f t="shared" si="17"/>
        <v>3.0531290955882748</v>
      </c>
      <c r="G220" s="4">
        <f t="shared" si="18"/>
        <v>2.3727595372600518</v>
      </c>
      <c r="I220" s="4">
        <f t="shared" si="19"/>
        <v>1.0343506753489404</v>
      </c>
    </row>
    <row r="221" spans="1:9" x14ac:dyDescent="0.2">
      <c r="A221" s="4">
        <f>IF('True_Odds_Calculator_3-way'!A222="","",'True_Odds_Calculator_3-way'!A222)</f>
        <v>1.24</v>
      </c>
      <c r="B221" s="4">
        <f>IF('True_Odds_Calculator_3-way'!B222="","",'True_Odds_Calculator_3-way'!B222)</f>
        <v>6.58</v>
      </c>
      <c r="C221" s="4">
        <f>IF('True_Odds_Calculator_3-way'!C222="","",'True_Odds_Calculator_3-way'!C222)</f>
        <v>12.63</v>
      </c>
      <c r="D221" s="4">
        <f t="shared" si="15"/>
        <v>3.7603860530937228E-2</v>
      </c>
      <c r="E221" s="4">
        <f t="shared" si="16"/>
        <v>1.2595775240508216</v>
      </c>
      <c r="F221" s="4">
        <f t="shared" si="17"/>
        <v>7.171488608649212</v>
      </c>
      <c r="G221" s="4">
        <f t="shared" si="18"/>
        <v>15.005564762638478</v>
      </c>
      <c r="I221" s="4">
        <f t="shared" si="19"/>
        <v>1.0376038605309372</v>
      </c>
    </row>
    <row r="222" spans="1: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3.91</v>
      </c>
      <c r="C222" s="4">
        <f>IF('True_Odds_Calculator_3-way'!C223="","",'True_Odds_Calculator_3-way'!C223)</f>
        <v>5.09</v>
      </c>
      <c r="D222" s="4">
        <f t="shared" si="15"/>
        <v>3.3613478764502824E-2</v>
      </c>
      <c r="E222" s="4">
        <f t="shared" si="16"/>
        <v>1.7537987318194219</v>
      </c>
      <c r="F222" s="4">
        <f t="shared" si="17"/>
        <v>4.08914361238027</v>
      </c>
      <c r="G222" s="4">
        <f t="shared" si="18"/>
        <v>5.3978437177923251</v>
      </c>
      <c r="I222" s="4">
        <f t="shared" si="19"/>
        <v>1.0336134787645028</v>
      </c>
    </row>
    <row r="223" spans="1:9" x14ac:dyDescent="0.2">
      <c r="A223" s="4">
        <f>IF('True_Odds_Calculator_3-way'!A224="","",'True_Odds_Calculator_3-way'!A224)</f>
        <v>2.2000000000000002</v>
      </c>
      <c r="B223" s="4">
        <f>IF('True_Odds_Calculator_3-way'!B224="","",'True_Odds_Calculator_3-way'!B224)</f>
        <v>3.1</v>
      </c>
      <c r="C223" s="4">
        <f>IF('True_Odds_Calculator_3-way'!C224="","",'True_Odds_Calculator_3-way'!C224)</f>
        <v>3.8</v>
      </c>
      <c r="D223" s="4">
        <f t="shared" si="15"/>
        <v>4.0283994443586879E-2</v>
      </c>
      <c r="E223" s="4">
        <f t="shared" si="16"/>
        <v>2.2669699090272917</v>
      </c>
      <c r="F223" s="4">
        <f t="shared" si="17"/>
        <v>3.2346480279580629</v>
      </c>
      <c r="G223" s="4">
        <f t="shared" si="18"/>
        <v>4.004326328800988</v>
      </c>
      <c r="I223" s="4">
        <f t="shared" si="19"/>
        <v>1.0402839944435869</v>
      </c>
    </row>
    <row r="224" spans="1:9" x14ac:dyDescent="0.2">
      <c r="A224" s="4">
        <f>IF('True_Odds_Calculator_3-way'!A225="","",'True_Odds_Calculator_3-way'!A225)</f>
        <v>2.69</v>
      </c>
      <c r="B224" s="4">
        <f>IF('True_Odds_Calculator_3-way'!B225="","",'True_Odds_Calculator_3-way'!B225)</f>
        <v>2.79</v>
      </c>
      <c r="C224" s="4">
        <f>IF('True_Odds_Calculator_3-way'!C225="","",'True_Odds_Calculator_3-way'!C225)</f>
        <v>3.23</v>
      </c>
      <c r="D224" s="4">
        <f t="shared" si="15"/>
        <v>3.9767674183825541E-2</v>
      </c>
      <c r="E224" s="4">
        <f t="shared" si="16"/>
        <v>2.7894678136185651</v>
      </c>
      <c r="F224" s="4">
        <f t="shared" si="17"/>
        <v>2.8971479367461015</v>
      </c>
      <c r="G224" s="4">
        <f t="shared" si="18"/>
        <v>3.3744836789919561</v>
      </c>
      <c r="I224" s="4">
        <f t="shared" si="19"/>
        <v>1.0397676741838255</v>
      </c>
    </row>
    <row r="225" spans="1:9" x14ac:dyDescent="0.2">
      <c r="A225" s="4">
        <f>IF('True_Odds_Calculator_3-way'!A226="","",'True_Odds_Calculator_3-way'!A226)</f>
        <v>2.85</v>
      </c>
      <c r="B225" s="4">
        <f>IF('True_Odds_Calculator_3-way'!B226="","",'True_Odds_Calculator_3-way'!B226)</f>
        <v>3.12</v>
      </c>
      <c r="C225" s="4">
        <f>IF('True_Odds_Calculator_3-way'!C226="","",'True_Odds_Calculator_3-way'!C226)</f>
        <v>2.71</v>
      </c>
      <c r="D225" s="4">
        <f t="shared" si="15"/>
        <v>4.0393703532176861E-2</v>
      </c>
      <c r="E225" s="4">
        <f t="shared" si="16"/>
        <v>2.9637302385760704</v>
      </c>
      <c r="F225" s="4">
        <f t="shared" si="17"/>
        <v>3.2568171005968338</v>
      </c>
      <c r="G225" s="4">
        <f t="shared" si="18"/>
        <v>2.8126299964750667</v>
      </c>
      <c r="I225" s="4">
        <f t="shared" si="19"/>
        <v>1.0403937035321769</v>
      </c>
    </row>
    <row r="226" spans="1:9" x14ac:dyDescent="0.2">
      <c r="A226" s="4">
        <f>IF('True_Odds_Calculator_3-way'!A227="","",'True_Odds_Calculator_3-way'!A227)</f>
        <v>2.33</v>
      </c>
      <c r="B226" s="4">
        <f>IF('True_Odds_Calculator_3-way'!B227="","",'True_Odds_Calculator_3-way'!B227)</f>
        <v>2.98</v>
      </c>
      <c r="C226" s="4">
        <f>IF('True_Odds_Calculator_3-way'!C227="","",'True_Odds_Calculator_3-way'!C227)</f>
        <v>3.64</v>
      </c>
      <c r="D226" s="4">
        <f t="shared" si="15"/>
        <v>3.9480293880155504E-2</v>
      </c>
      <c r="E226" s="4">
        <f t="shared" si="16"/>
        <v>2.4037048703363855</v>
      </c>
      <c r="F226" s="4">
        <f t="shared" si="17"/>
        <v>3.1016371908177507</v>
      </c>
      <c r="G226" s="4">
        <f t="shared" si="18"/>
        <v>3.8231388916789393</v>
      </c>
      <c r="I226" s="4">
        <f t="shared" si="19"/>
        <v>1.0394802938801555</v>
      </c>
    </row>
    <row r="227" spans="1:9" x14ac:dyDescent="0.2">
      <c r="A227" s="4">
        <f>IF('True_Odds_Calculator_3-way'!A228="","",'True_Odds_Calculator_3-way'!A228)</f>
        <v>2.3199999999999998</v>
      </c>
      <c r="B227" s="4">
        <f>IF('True_Odds_Calculator_3-way'!B228="","",'True_Odds_Calculator_3-way'!B228)</f>
        <v>3.02</v>
      </c>
      <c r="C227" s="4">
        <f>IF('True_Odds_Calculator_3-way'!C228="","",'True_Odds_Calculator_3-way'!C228)</f>
        <v>3.61</v>
      </c>
      <c r="D227" s="4">
        <f t="shared" si="15"/>
        <v>3.9168620822497724E-2</v>
      </c>
      <c r="E227" s="4">
        <f t="shared" si="16"/>
        <v>2.3924688383468431</v>
      </c>
      <c r="F227" s="4">
        <f t="shared" si="17"/>
        <v>3.1439657684157356</v>
      </c>
      <c r="G227" s="4">
        <f t="shared" si="18"/>
        <v>3.7885661355436233</v>
      </c>
      <c r="I227" s="4">
        <f t="shared" si="19"/>
        <v>1.0391686208224977</v>
      </c>
    </row>
    <row r="228" spans="1:9" x14ac:dyDescent="0.2">
      <c r="A228" s="4">
        <f>IF('True_Odds_Calculator_3-way'!A229="","",'True_Odds_Calculator_3-way'!A229)</f>
        <v>3.19</v>
      </c>
      <c r="B228" s="4">
        <f>IF('True_Odds_Calculator_3-way'!B229="","",'True_Odds_Calculator_3-way'!B229)</f>
        <v>3.06</v>
      </c>
      <c r="C228" s="4">
        <f>IF('True_Odds_Calculator_3-way'!C229="","",'True_Odds_Calculator_3-way'!C229)</f>
        <v>2.5</v>
      </c>
      <c r="D228" s="4">
        <f t="shared" si="15"/>
        <v>4.0277009445366385E-2</v>
      </c>
      <c r="E228" s="4">
        <f t="shared" si="16"/>
        <v>3.3327339521375143</v>
      </c>
      <c r="F228" s="4">
        <f t="shared" si="17"/>
        <v>3.1910984609081119</v>
      </c>
      <c r="G228" s="4">
        <f t="shared" si="18"/>
        <v>2.5868246334974012</v>
      </c>
      <c r="I228" s="4">
        <f t="shared" si="19"/>
        <v>1.0402770094453664</v>
      </c>
    </row>
    <row r="229" spans="1:9" x14ac:dyDescent="0.2">
      <c r="A229" s="4">
        <f>IF('True_Odds_Calculator_3-way'!A230="","",'True_Odds_Calculator_3-way'!A230)</f>
        <v>1.79</v>
      </c>
      <c r="B229" s="4">
        <f>IF('True_Odds_Calculator_3-way'!B230="","",'True_Odds_Calculator_3-way'!B230)</f>
        <v>3.45</v>
      </c>
      <c r="C229" s="4">
        <f>IF('True_Odds_Calculator_3-way'!C230="","",'True_Odds_Calculator_3-way'!C230)</f>
        <v>5.2</v>
      </c>
      <c r="D229" s="4">
        <f t="shared" si="15"/>
        <v>4.082198264855541E-2</v>
      </c>
      <c r="E229" s="4">
        <f t="shared" si="16"/>
        <v>1.8346877017507441</v>
      </c>
      <c r="F229" s="4">
        <f t="shared" si="17"/>
        <v>3.619939052571854</v>
      </c>
      <c r="G229" s="4">
        <f t="shared" si="18"/>
        <v>5.5959594786124214</v>
      </c>
      <c r="I229" s="4">
        <f t="shared" si="19"/>
        <v>1.0408219826485554</v>
      </c>
    </row>
    <row r="230" spans="1:9" x14ac:dyDescent="0.2">
      <c r="A230" s="4">
        <f>IF('True_Odds_Calculator_3-way'!A231="","",'True_Odds_Calculator_3-way'!A231)</f>
        <v>2.85</v>
      </c>
      <c r="B230" s="4">
        <f>IF('True_Odds_Calculator_3-way'!B231="","",'True_Odds_Calculator_3-way'!B231)</f>
        <v>2.79</v>
      </c>
      <c r="C230" s="4">
        <f>IF('True_Odds_Calculator_3-way'!C231="","",'True_Odds_Calculator_3-way'!C231)</f>
        <v>3.02</v>
      </c>
      <c r="D230" s="4">
        <f t="shared" si="15"/>
        <v>4.0425959865125982E-2</v>
      </c>
      <c r="E230" s="4">
        <f t="shared" si="16"/>
        <v>2.9638246848699303</v>
      </c>
      <c r="F230" s="4">
        <f t="shared" si="17"/>
        <v>2.8989908745311412</v>
      </c>
      <c r="G230" s="4">
        <f t="shared" si="18"/>
        <v>3.1481139656865382</v>
      </c>
      <c r="I230" s="4">
        <f t="shared" si="19"/>
        <v>1.040425959865126</v>
      </c>
    </row>
    <row r="231" spans="1:9" x14ac:dyDescent="0.2">
      <c r="A231" s="4">
        <f>IF('True_Odds_Calculator_3-way'!A232="","",'True_Odds_Calculator_3-way'!A232)</f>
        <v>2.39</v>
      </c>
      <c r="B231" s="4">
        <f>IF('True_Odds_Calculator_3-way'!B232="","",'True_Odds_Calculator_3-way'!B232)</f>
        <v>3.06</v>
      </c>
      <c r="C231" s="4">
        <f>IF('True_Odds_Calculator_3-way'!C232="","",'True_Odds_Calculator_3-way'!C232)</f>
        <v>3.39</v>
      </c>
      <c r="D231" s="4">
        <f t="shared" si="15"/>
        <v>4.0192678199382215E-2</v>
      </c>
      <c r="E231" s="4">
        <f t="shared" si="16"/>
        <v>2.4690597039688913</v>
      </c>
      <c r="F231" s="4">
        <f t="shared" si="17"/>
        <v>3.1908122351492452</v>
      </c>
      <c r="G231" s="4">
        <f t="shared" si="18"/>
        <v>3.5512915896626982</v>
      </c>
      <c r="I231" s="4">
        <f t="shared" si="19"/>
        <v>1.0401926781993822</v>
      </c>
    </row>
    <row r="232" spans="1:9" x14ac:dyDescent="0.2">
      <c r="A232" s="4">
        <f>IF('True_Odds_Calculator_3-way'!A233="","",'True_Odds_Calculator_3-way'!A233)</f>
        <v>2.95</v>
      </c>
      <c r="B232" s="4">
        <f>IF('True_Odds_Calculator_3-way'!B233="","",'True_Odds_Calculator_3-way'!B233)</f>
        <v>3</v>
      </c>
      <c r="C232" s="4">
        <f>IF('True_Odds_Calculator_3-way'!C233="","",'True_Odds_Calculator_3-way'!C233)</f>
        <v>2.72</v>
      </c>
      <c r="D232" s="4">
        <f t="shared" si="15"/>
        <v>3.9963443004320309E-2</v>
      </c>
      <c r="E232" s="4">
        <f t="shared" si="16"/>
        <v>3.0706692745981803</v>
      </c>
      <c r="F232" s="4">
        <f t="shared" si="17"/>
        <v>3.1248810038944175</v>
      </c>
      <c r="G232" s="4">
        <f t="shared" si="18"/>
        <v>2.822260434578709</v>
      </c>
      <c r="I232" s="4">
        <f t="shared" si="19"/>
        <v>1.0399634430043203</v>
      </c>
    </row>
    <row r="233" spans="1:9" x14ac:dyDescent="0.2">
      <c r="A233" s="4">
        <f>IF('True_Odds_Calculator_3-way'!A234="","",'True_Odds_Calculator_3-way'!A234)</f>
        <v>2.59</v>
      </c>
      <c r="B233" s="4">
        <f>IF('True_Odds_Calculator_3-way'!B234="","",'True_Odds_Calculator_3-way'!B234)</f>
        <v>2.91</v>
      </c>
      <c r="C233" s="4">
        <f>IF('True_Odds_Calculator_3-way'!C234="","",'True_Odds_Calculator_3-way'!C234)</f>
        <v>3.23</v>
      </c>
      <c r="D233" s="4">
        <f t="shared" si="15"/>
        <v>3.9340521004049167E-2</v>
      </c>
      <c r="E233" s="4">
        <f t="shared" si="16"/>
        <v>2.6810594582188441</v>
      </c>
      <c r="F233" s="4">
        <f t="shared" si="17"/>
        <v>3.0254521790466349</v>
      </c>
      <c r="G233" s="4">
        <f t="shared" si="18"/>
        <v>3.3728631066004886</v>
      </c>
      <c r="I233" s="4">
        <f t="shared" si="19"/>
        <v>1.0393405210040492</v>
      </c>
    </row>
    <row r="234" spans="1:9" x14ac:dyDescent="0.2">
      <c r="A234" s="4">
        <f>IF('True_Odds_Calculator_3-way'!A235="","",'True_Odds_Calculator_3-way'!A235)</f>
        <v>1.34</v>
      </c>
      <c r="B234" s="4">
        <f>IF('True_Odds_Calculator_3-way'!B235="","",'True_Odds_Calculator_3-way'!B235)</f>
        <v>5.5</v>
      </c>
      <c r="C234" s="4">
        <f>IF('True_Odds_Calculator_3-way'!C235="","",'True_Odds_Calculator_3-way'!C235)</f>
        <v>8.8000000000000007</v>
      </c>
      <c r="D234" s="4">
        <f t="shared" si="15"/>
        <v>4.1723202170963258E-2</v>
      </c>
      <c r="E234" s="4">
        <f t="shared" si="16"/>
        <v>1.3654469661880502</v>
      </c>
      <c r="F234" s="4">
        <f t="shared" si="17"/>
        <v>5.9555555555555539</v>
      </c>
      <c r="G234" s="4">
        <f t="shared" si="18"/>
        <v>10.027210884353739</v>
      </c>
      <c r="I234" s="4">
        <f t="shared" si="19"/>
        <v>1.0417232021709633</v>
      </c>
    </row>
    <row r="235" spans="1:9" x14ac:dyDescent="0.2">
      <c r="A235" s="4">
        <f>IF('True_Odds_Calculator_3-way'!A236="","",'True_Odds_Calculator_3-way'!A236)</f>
        <v>3.5</v>
      </c>
      <c r="B235" s="4">
        <f>IF('True_Odds_Calculator_3-way'!B236="","",'True_Odds_Calculator_3-way'!B236)</f>
        <v>3.56</v>
      </c>
      <c r="C235" s="4">
        <f>IF('True_Odds_Calculator_3-way'!C236="","",'True_Odds_Calculator_3-way'!C236)</f>
        <v>2.11</v>
      </c>
      <c r="D235" s="4">
        <f t="shared" si="15"/>
        <v>4.0546811407879524E-2</v>
      </c>
      <c r="E235" s="4">
        <f t="shared" si="16"/>
        <v>3.6737870770606644</v>
      </c>
      <c r="F235" s="4">
        <f t="shared" si="17"/>
        <v>3.7399497368296264</v>
      </c>
      <c r="G235" s="4">
        <f t="shared" si="18"/>
        <v>2.1719391970039101</v>
      </c>
      <c r="I235" s="4">
        <f t="shared" si="19"/>
        <v>1.0405468114078795</v>
      </c>
    </row>
    <row r="236" spans="1:9" x14ac:dyDescent="0.2">
      <c r="A236" s="4">
        <f>IF('True_Odds_Calculator_3-way'!A237="","",'True_Odds_Calculator_3-way'!A237)</f>
        <v>1.87</v>
      </c>
      <c r="B236" s="4">
        <f>IF('True_Odds_Calculator_3-way'!B237="","",'True_Odds_Calculator_3-way'!B237)</f>
        <v>3.84</v>
      </c>
      <c r="C236" s="4">
        <f>IF('True_Odds_Calculator_3-way'!C237="","",'True_Odds_Calculator_3-way'!C237)</f>
        <v>4.13</v>
      </c>
      <c r="D236" s="4">
        <f t="shared" si="15"/>
        <v>3.7306775560763672E-2</v>
      </c>
      <c r="E236" s="4">
        <f t="shared" si="16"/>
        <v>1.9145213453045034</v>
      </c>
      <c r="F236" s="4">
        <f t="shared" si="17"/>
        <v>4.0325657946025606</v>
      </c>
      <c r="G236" s="4">
        <f t="shared" si="18"/>
        <v>4.3535963293019524</v>
      </c>
      <c r="I236" s="4">
        <f t="shared" si="19"/>
        <v>1.0373067755607637</v>
      </c>
    </row>
    <row r="237" spans="1:9" x14ac:dyDescent="0.2">
      <c r="A237" s="4">
        <f>IF('True_Odds_Calculator_3-way'!A238="","",'True_Odds_Calculator_3-way'!A238)</f>
        <v>1.51</v>
      </c>
      <c r="B237" s="4">
        <f>IF('True_Odds_Calculator_3-way'!B238="","",'True_Odds_Calculator_3-way'!B238)</f>
        <v>4.38</v>
      </c>
      <c r="C237" s="4">
        <f>IF('True_Odds_Calculator_3-way'!C238="","",'True_Odds_Calculator_3-way'!C238)</f>
        <v>6.68</v>
      </c>
      <c r="D237" s="4">
        <f t="shared" si="15"/>
        <v>4.0262756714639414E-2</v>
      </c>
      <c r="E237" s="4">
        <f t="shared" si="16"/>
        <v>1.541234012816167</v>
      </c>
      <c r="F237" s="4">
        <f t="shared" si="17"/>
        <v>4.65355269566468</v>
      </c>
      <c r="G237" s="4">
        <f t="shared" si="18"/>
        <v>7.3378511070176904</v>
      </c>
      <c r="I237" s="4">
        <f t="shared" si="19"/>
        <v>1.0402627567146394</v>
      </c>
    </row>
    <row r="238" spans="1:9" x14ac:dyDescent="0.2">
      <c r="A238" s="4">
        <f>IF('True_Odds_Calculator_3-way'!A239="","",'True_Odds_Calculator_3-way'!A239)</f>
        <v>2.2999999999999998</v>
      </c>
      <c r="B238" s="4">
        <f>IF('True_Odds_Calculator_3-way'!B239="","",'True_Odds_Calculator_3-way'!B239)</f>
        <v>3.66</v>
      </c>
      <c r="C238" s="4">
        <f>IF('True_Odds_Calculator_3-way'!C239="","",'True_Odds_Calculator_3-way'!C239)</f>
        <v>3.02</v>
      </c>
      <c r="D238" s="4">
        <f t="shared" si="15"/>
        <v>3.9132480226068633E-2</v>
      </c>
      <c r="E238" s="4">
        <f t="shared" si="16"/>
        <v>2.3711378539743495</v>
      </c>
      <c r="F238" s="4">
        <f t="shared" si="17"/>
        <v>3.8434946853222973</v>
      </c>
      <c r="G238" s="4">
        <f t="shared" si="18"/>
        <v>3.1438466954338073</v>
      </c>
      <c r="I238" s="4">
        <f t="shared" si="19"/>
        <v>1.0391324802260686</v>
      </c>
    </row>
    <row r="239" spans="1:9" x14ac:dyDescent="0.2">
      <c r="A239" s="4">
        <f>IF('True_Odds_Calculator_3-way'!A240="","",'True_Odds_Calculator_3-way'!A240)</f>
        <v>2.4300000000000002</v>
      </c>
      <c r="B239" s="4">
        <f>IF('True_Odds_Calculator_3-way'!B240="","",'True_Odds_Calculator_3-way'!B240)</f>
        <v>3.25</v>
      </c>
      <c r="C239" s="4">
        <f>IF('True_Odds_Calculator_3-way'!C240="","",'True_Odds_Calculator_3-way'!C240)</f>
        <v>3.12</v>
      </c>
      <c r="D239" s="4">
        <f t="shared" si="15"/>
        <v>3.9727761949984064E-2</v>
      </c>
      <c r="E239" s="4">
        <f t="shared" si="16"/>
        <v>2.5107961319380054</v>
      </c>
      <c r="F239" s="4">
        <f t="shared" si="17"/>
        <v>3.3961655617272881</v>
      </c>
      <c r="G239" s="4">
        <f t="shared" si="18"/>
        <v>3.2544642857142851</v>
      </c>
      <c r="I239" s="4">
        <f t="shared" si="19"/>
        <v>1.0397277619499841</v>
      </c>
    </row>
    <row r="240" spans="1:9" x14ac:dyDescent="0.2">
      <c r="A240" s="4">
        <f>IF('True_Odds_Calculator_3-way'!A241="","",'True_Odds_Calculator_3-way'!A241)</f>
        <v>1.95</v>
      </c>
      <c r="B240" s="4">
        <f>IF('True_Odds_Calculator_3-way'!B241="","",'True_Odds_Calculator_3-way'!B241)</f>
        <v>3.75</v>
      </c>
      <c r="C240" s="4">
        <f>IF('True_Odds_Calculator_3-way'!C241="","",'True_Odds_Calculator_3-way'!C241)</f>
        <v>3.87</v>
      </c>
      <c r="D240" s="4">
        <f t="shared" si="15"/>
        <v>3.7885112303717161E-2</v>
      </c>
      <c r="E240" s="4">
        <f t="shared" si="16"/>
        <v>1.9992317270246642</v>
      </c>
      <c r="F240" s="4">
        <f t="shared" si="17"/>
        <v>3.9364143758802368</v>
      </c>
      <c r="G240" s="4">
        <f t="shared" si="18"/>
        <v>4.0688521054618008</v>
      </c>
      <c r="I240" s="4">
        <f t="shared" si="19"/>
        <v>1.0378851123037172</v>
      </c>
    </row>
    <row r="241" spans="1:9" x14ac:dyDescent="0.2">
      <c r="A241" s="4">
        <f>IF('True_Odds_Calculator_3-way'!A242="","",'True_Odds_Calculator_3-way'!A242)</f>
        <v>5.29</v>
      </c>
      <c r="B241" s="4">
        <f>IF('True_Odds_Calculator_3-way'!B242="","",'True_Odds_Calculator_3-way'!B242)</f>
        <v>4.26</v>
      </c>
      <c r="C241" s="4">
        <f>IF('True_Odds_Calculator_3-way'!C242="","",'True_Odds_Calculator_3-way'!C242)</f>
        <v>1.62</v>
      </c>
      <c r="D241" s="4">
        <f t="shared" si="15"/>
        <v>4.1061651479039174E-2</v>
      </c>
      <c r="E241" s="4">
        <f t="shared" si="16"/>
        <v>5.7029222452931458</v>
      </c>
      <c r="F241" s="4">
        <f t="shared" si="17"/>
        <v>4.5237699185488776</v>
      </c>
      <c r="G241" s="4">
        <f t="shared" si="18"/>
        <v>1.6567352746786175</v>
      </c>
      <c r="I241" s="4">
        <f t="shared" si="19"/>
        <v>1.0410616514790392</v>
      </c>
    </row>
    <row r="242" spans="1:9" x14ac:dyDescent="0.2">
      <c r="A242" s="4">
        <f>IF('True_Odds_Calculator_3-way'!A243="","",'True_Odds_Calculator_3-way'!A243)</f>
        <v>1.54</v>
      </c>
      <c r="B242" s="4">
        <f>IF('True_Odds_Calculator_3-way'!B243="","",'True_Odds_Calculator_3-way'!B243)</f>
        <v>4.25</v>
      </c>
      <c r="C242" s="4">
        <f>IF('True_Odds_Calculator_3-way'!C243="","",'True_Odds_Calculator_3-way'!C243)</f>
        <v>6.35</v>
      </c>
      <c r="D242" s="4">
        <f t="shared" si="15"/>
        <v>4.2125081958338084E-2</v>
      </c>
      <c r="E242" s="4">
        <f t="shared" si="16"/>
        <v>1.5740373113837278</v>
      </c>
      <c r="F242" s="4">
        <f t="shared" si="17"/>
        <v>4.5197245004304678</v>
      </c>
      <c r="G242" s="4">
        <f t="shared" si="18"/>
        <v>6.9716230761703715</v>
      </c>
      <c r="I242" s="4">
        <f t="shared" si="19"/>
        <v>1.0421250819583381</v>
      </c>
    </row>
    <row r="243" spans="1:9" x14ac:dyDescent="0.2">
      <c r="A243" s="4">
        <f>IF('True_Odds_Calculator_3-way'!A244="","",'True_Odds_Calculator_3-way'!A244)</f>
        <v>2.2000000000000002</v>
      </c>
      <c r="B243" s="4">
        <f>IF('True_Odds_Calculator_3-way'!B244="","",'True_Odds_Calculator_3-way'!B244)</f>
        <v>3.58</v>
      </c>
      <c r="C243" s="4">
        <f>IF('True_Odds_Calculator_3-way'!C244="","",'True_Odds_Calculator_3-way'!C244)</f>
        <v>3.35</v>
      </c>
      <c r="D243" s="4">
        <f t="shared" si="15"/>
        <v>3.2382526170569026E-2</v>
      </c>
      <c r="E243" s="4">
        <f t="shared" si="16"/>
        <v>2.2535146307715959</v>
      </c>
      <c r="F243" s="4">
        <f t="shared" si="17"/>
        <v>3.7239033478236316</v>
      </c>
      <c r="G243" s="4">
        <f t="shared" si="18"/>
        <v>3.47568236905891</v>
      </c>
      <c r="I243" s="4">
        <f t="shared" si="19"/>
        <v>1.032382526170569</v>
      </c>
    </row>
    <row r="244" spans="1:9" x14ac:dyDescent="0.2">
      <c r="A244" s="4">
        <f>IF('True_Odds_Calculator_3-way'!A245="","",'True_Odds_Calculator_3-way'!A245)</f>
        <v>2.68</v>
      </c>
      <c r="B244" s="4">
        <f>IF('True_Odds_Calculator_3-way'!B245="","",'True_Odds_Calculator_3-way'!B245)</f>
        <v>3.67</v>
      </c>
      <c r="C244" s="4">
        <f>IF('True_Odds_Calculator_3-way'!C245="","",'True_Odds_Calculator_3-way'!C245)</f>
        <v>2.58</v>
      </c>
      <c r="D244" s="4">
        <f t="shared" si="15"/>
        <v>3.321079161571272E-2</v>
      </c>
      <c r="E244" s="4">
        <f t="shared" si="16"/>
        <v>2.7619421480527122</v>
      </c>
      <c r="F244" s="4">
        <f t="shared" si="17"/>
        <v>3.8254186036414861</v>
      </c>
      <c r="G244" s="4">
        <f t="shared" si="18"/>
        <v>2.6558546092303503</v>
      </c>
      <c r="I244" s="4">
        <f t="shared" si="19"/>
        <v>1.0332107916157127</v>
      </c>
    </row>
    <row r="245" spans="1:9" x14ac:dyDescent="0.2">
      <c r="A245" s="4">
        <f>IF('True_Odds_Calculator_3-way'!A246="","",'True_Odds_Calculator_3-way'!A246)</f>
        <v>1.69</v>
      </c>
      <c r="B245" s="4">
        <f>IF('True_Odds_Calculator_3-way'!B246="","",'True_Odds_Calculator_3-way'!B246)</f>
        <v>4.0599999999999996</v>
      </c>
      <c r="C245" s="4">
        <f>IF('True_Odds_Calculator_3-way'!C246="","",'True_Odds_Calculator_3-way'!C246)</f>
        <v>5.0599999999999996</v>
      </c>
      <c r="D245" s="4">
        <f t="shared" si="15"/>
        <v>3.5649853548596511E-2</v>
      </c>
      <c r="E245" s="4">
        <f t="shared" si="16"/>
        <v>1.7246354234865702</v>
      </c>
      <c r="F245" s="4">
        <f t="shared" si="17"/>
        <v>4.2658087872111317</v>
      </c>
      <c r="G245" s="4">
        <f t="shared" si="18"/>
        <v>5.3837199565564475</v>
      </c>
      <c r="I245" s="4">
        <f t="shared" si="19"/>
        <v>1.0356498535485965</v>
      </c>
    </row>
    <row r="246" spans="1:9" x14ac:dyDescent="0.2">
      <c r="A246" s="4">
        <f>IF('True_Odds_Calculator_3-way'!A247="","",'True_Odds_Calculator_3-way'!A247)</f>
        <v>12.92</v>
      </c>
      <c r="B246" s="4">
        <f>IF('True_Odds_Calculator_3-way'!B247="","",'True_Odds_Calculator_3-way'!B247)</f>
        <v>7.21</v>
      </c>
      <c r="C246" s="4">
        <f>IF('True_Odds_Calculator_3-way'!C247="","",'True_Odds_Calculator_3-way'!C247)</f>
        <v>1.2</v>
      </c>
      <c r="D246" s="4">
        <f t="shared" si="15"/>
        <v>4.9428969339396556E-2</v>
      </c>
      <c r="E246" s="4">
        <f t="shared" si="16"/>
        <v>16.414146595505581</v>
      </c>
      <c r="F246" s="4">
        <f t="shared" si="17"/>
        <v>8.1819714911981105</v>
      </c>
      <c r="G246" s="4">
        <f t="shared" si="18"/>
        <v>1.224204466006148</v>
      </c>
      <c r="I246" s="4">
        <f t="shared" si="19"/>
        <v>1.0494289693393966</v>
      </c>
    </row>
    <row r="247" spans="1:9" x14ac:dyDescent="0.2">
      <c r="A247" s="4">
        <f>IF('True_Odds_Calculator_3-way'!A248="","",'True_Odds_Calculator_3-way'!A248)</f>
        <v>1.72</v>
      </c>
      <c r="B247" s="4">
        <f>IF('True_Odds_Calculator_3-way'!B248="","",'True_Odds_Calculator_3-way'!B248)</f>
        <v>4.22</v>
      </c>
      <c r="C247" s="4">
        <f>IF('True_Odds_Calculator_3-way'!C248="","",'True_Odds_Calculator_3-way'!C248)</f>
        <v>4.5999999999999996</v>
      </c>
      <c r="D247" s="4">
        <f t="shared" si="15"/>
        <v>3.5753477829585156E-2</v>
      </c>
      <c r="E247" s="4">
        <f t="shared" si="16"/>
        <v>1.7559955569767245</v>
      </c>
      <c r="F247" s="4">
        <f t="shared" si="17"/>
        <v>4.4434767795924452</v>
      </c>
      <c r="G247" s="4">
        <f t="shared" si="18"/>
        <v>4.866808153365362</v>
      </c>
      <c r="I247" s="4">
        <f t="shared" si="19"/>
        <v>1.0357534778295852</v>
      </c>
    </row>
    <row r="248" spans="1:9" x14ac:dyDescent="0.2">
      <c r="A248" s="4">
        <f>IF('True_Odds_Calculator_3-way'!A249="","",'True_Odds_Calculator_3-way'!A249)</f>
        <v>2.74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2.4700000000000002</v>
      </c>
      <c r="D248" s="4">
        <f t="shared" si="15"/>
        <v>3.4372067795041428E-2</v>
      </c>
      <c r="E248" s="4">
        <f t="shared" si="16"/>
        <v>2.8288051182573821</v>
      </c>
      <c r="F248" s="4">
        <f t="shared" si="17"/>
        <v>3.9511182097441515</v>
      </c>
      <c r="G248" s="4">
        <f t="shared" si="18"/>
        <v>2.5419359462834947</v>
      </c>
      <c r="I248" s="4">
        <f t="shared" si="19"/>
        <v>1.0343720677950414</v>
      </c>
    </row>
    <row r="249" spans="1:9" x14ac:dyDescent="0.2">
      <c r="A249" s="4">
        <f>IF('True_Odds_Calculator_3-way'!A250="","",'True_Odds_Calculator_3-way'!A250)</f>
        <v>1.25</v>
      </c>
      <c r="B249" s="4">
        <f>IF('True_Odds_Calculator_3-way'!B250="","",'True_Odds_Calculator_3-way'!B250)</f>
        <v>6.07</v>
      </c>
      <c r="C249" s="4">
        <f>IF('True_Odds_Calculator_3-way'!C250="","",'True_Odds_Calculator_3-way'!C250)</f>
        <v>11.35</v>
      </c>
      <c r="D249" s="4">
        <f t="shared" si="15"/>
        <v>5.2850372671258139E-2</v>
      </c>
      <c r="E249" s="4">
        <f t="shared" si="16"/>
        <v>1.2781460393789459</v>
      </c>
      <c r="F249" s="4">
        <f t="shared" si="17"/>
        <v>6.7968094866963282</v>
      </c>
      <c r="G249" s="4">
        <f t="shared" si="18"/>
        <v>14.186623561147368</v>
      </c>
      <c r="I249" s="4">
        <f t="shared" si="19"/>
        <v>1.0528503726712581</v>
      </c>
    </row>
    <row r="250" spans="1:9" x14ac:dyDescent="0.2">
      <c r="A250" s="4">
        <f>IF('True_Odds_Calculator_3-way'!A251="","",'True_Odds_Calculator_3-way'!A251)</f>
        <v>1.48</v>
      </c>
      <c r="B250" s="4">
        <f>IF('True_Odds_Calculator_3-way'!B251="","",'True_Odds_Calculator_3-way'!B251)</f>
        <v>4.74</v>
      </c>
      <c r="C250" s="4">
        <f>IF('True_Odds_Calculator_3-way'!C251="","",'True_Odds_Calculator_3-way'!C251)</f>
        <v>6.67</v>
      </c>
      <c r="D250" s="4">
        <f t="shared" si="15"/>
        <v>3.6571177291956136E-2</v>
      </c>
      <c r="E250" s="4">
        <f t="shared" si="16"/>
        <v>1.5071924355414861</v>
      </c>
      <c r="F250" s="4">
        <f t="shared" si="17"/>
        <v>5.0306853771902569</v>
      </c>
      <c r="G250" s="4">
        <f t="shared" si="18"/>
        <v>7.2603374382137025</v>
      </c>
      <c r="I250" s="4">
        <f t="shared" si="19"/>
        <v>1.0365711772919561</v>
      </c>
    </row>
    <row r="251" spans="1:9" x14ac:dyDescent="0.2">
      <c r="A251" s="4">
        <f>IF('True_Odds_Calculator_3-way'!A252="","",'True_Odds_Calculator_3-way'!A252)</f>
        <v>1.22</v>
      </c>
      <c r="B251" s="4">
        <f>IF('True_Odds_Calculator_3-way'!B252="","",'True_Odds_Calculator_3-way'!B252)</f>
        <v>6.4</v>
      </c>
      <c r="C251" s="4">
        <f>IF('True_Odds_Calculator_3-way'!C252="","",'True_Odds_Calculator_3-way'!C252)</f>
        <v>13.87</v>
      </c>
      <c r="D251" s="4">
        <f t="shared" si="15"/>
        <v>4.8020184500100482E-2</v>
      </c>
      <c r="E251" s="4">
        <f t="shared" si="16"/>
        <v>1.2442989287468926</v>
      </c>
      <c r="F251" s="4">
        <f t="shared" si="17"/>
        <v>7.1304668447028972</v>
      </c>
      <c r="G251" s="4">
        <f t="shared" si="18"/>
        <v>17.828068719833009</v>
      </c>
      <c r="I251" s="4">
        <f t="shared" si="19"/>
        <v>1.0480201845001005</v>
      </c>
    </row>
    <row r="252" spans="1:9" x14ac:dyDescent="0.2">
      <c r="A252" s="4">
        <f>IF('True_Odds_Calculator_3-way'!A253="","",'True_Odds_Calculator_3-way'!A253)</f>
        <v>1.45</v>
      </c>
      <c r="B252" s="4">
        <f>IF('True_Odds_Calculator_3-way'!B253="","",'True_Odds_Calculator_3-way'!B253)</f>
        <v>4.25</v>
      </c>
      <c r="C252" s="4">
        <f>IF('True_Odds_Calculator_3-way'!C253="","",'True_Odds_Calculator_3-way'!C253)</f>
        <v>8.34</v>
      </c>
      <c r="D252" s="4">
        <f t="shared" si="15"/>
        <v>4.4853366799461059E-2</v>
      </c>
      <c r="E252" s="4">
        <f t="shared" si="16"/>
        <v>1.4821313133983307</v>
      </c>
      <c r="F252" s="4">
        <f t="shared" si="17"/>
        <v>4.5383788954707684</v>
      </c>
      <c r="G252" s="4">
        <f t="shared" si="18"/>
        <v>9.5280786046439783</v>
      </c>
      <c r="I252" s="4">
        <f t="shared" si="19"/>
        <v>1.0448533667994611</v>
      </c>
    </row>
    <row r="253" spans="1:9" x14ac:dyDescent="0.2">
      <c r="A253" s="4">
        <f>IF('True_Odds_Calculator_3-way'!A254="","",'True_Odds_Calculator_3-way'!A254)</f>
        <v>3.16</v>
      </c>
      <c r="B253" s="4">
        <f>IF('True_Odds_Calculator_3-way'!B254="","",'True_Odds_Calculator_3-way'!B254)</f>
        <v>3.73</v>
      </c>
      <c r="C253" s="4">
        <f>IF('True_Odds_Calculator_3-way'!C254="","",'True_Odds_Calculator_3-way'!C254)</f>
        <v>2.2000000000000002</v>
      </c>
      <c r="D253" s="4">
        <f t="shared" si="15"/>
        <v>3.9097665493294409E-2</v>
      </c>
      <c r="E253" s="4">
        <f t="shared" si="16"/>
        <v>3.2957275327738835</v>
      </c>
      <c r="F253" s="4">
        <f t="shared" si="17"/>
        <v>3.9205852588629457</v>
      </c>
      <c r="G253" s="4">
        <f t="shared" si="18"/>
        <v>2.2649394873897126</v>
      </c>
      <c r="I253" s="4">
        <f t="shared" si="19"/>
        <v>1.0390976654932944</v>
      </c>
    </row>
    <row r="254" spans="1:9" x14ac:dyDescent="0.2">
      <c r="A254" s="4">
        <f>IF('True_Odds_Calculator_3-way'!A255="","",'True_Odds_Calculator_3-way'!A255)</f>
        <v>1.43</v>
      </c>
      <c r="B254" s="4">
        <f>IF('True_Odds_Calculator_3-way'!B255="","",'True_Odds_Calculator_3-way'!B255)</f>
        <v>4.7300000000000004</v>
      </c>
      <c r="C254" s="4">
        <f>IF('True_Odds_Calculator_3-way'!C255="","",'True_Odds_Calculator_3-way'!C255)</f>
        <v>7.53</v>
      </c>
      <c r="D254" s="4">
        <f t="shared" si="15"/>
        <v>4.3519314620954486E-2</v>
      </c>
      <c r="E254" s="4">
        <f t="shared" si="16"/>
        <v>1.4602926116858177</v>
      </c>
      <c r="F254" s="4">
        <f t="shared" si="17"/>
        <v>5.0784608933104272</v>
      </c>
      <c r="G254" s="4">
        <f t="shared" si="18"/>
        <v>8.453393597967862</v>
      </c>
      <c r="I254" s="4">
        <f t="shared" si="19"/>
        <v>1.0435193146209545</v>
      </c>
    </row>
    <row r="255" spans="1:9" x14ac:dyDescent="0.2">
      <c r="A255" s="4">
        <f>IF('True_Odds_Calculator_3-way'!A256="","",'True_Odds_Calculator_3-way'!A256)</f>
        <v>3.12</v>
      </c>
      <c r="B255" s="4">
        <f>IF('True_Odds_Calculator_3-way'!B256="","",'True_Odds_Calculator_3-way'!B256)</f>
        <v>3.44</v>
      </c>
      <c r="C255" s="4">
        <f>IF('True_Odds_Calculator_3-way'!C256="","",'True_Odds_Calculator_3-way'!C256)</f>
        <v>2.34</v>
      </c>
      <c r="D255" s="4">
        <f t="shared" si="15"/>
        <v>3.8560922281852594E-2</v>
      </c>
      <c r="E255" s="4">
        <f t="shared" si="16"/>
        <v>3.250349951545171</v>
      </c>
      <c r="F255" s="4">
        <f t="shared" si="17"/>
        <v>3.5991415285560993</v>
      </c>
      <c r="G255" s="4">
        <f t="shared" si="18"/>
        <v>2.4125639386189257</v>
      </c>
      <c r="I255" s="4">
        <f t="shared" si="19"/>
        <v>1.0385609222818526</v>
      </c>
    </row>
    <row r="256" spans="1:9" x14ac:dyDescent="0.2">
      <c r="A256" s="4">
        <f>IF('True_Odds_Calculator_3-way'!A257="","",'True_Odds_Calculator_3-way'!A257)</f>
        <v>2.88</v>
      </c>
      <c r="B256" s="4">
        <f>IF('True_Odds_Calculator_3-way'!B257="","",'True_Odds_Calculator_3-way'!B257)</f>
        <v>3.28</v>
      </c>
      <c r="C256" s="4">
        <f>IF('True_Odds_Calculator_3-way'!C257="","",'True_Odds_Calculator_3-way'!C257)</f>
        <v>2.57</v>
      </c>
      <c r="D256" s="4">
        <f t="shared" si="15"/>
        <v>4.1205329368468657E-2</v>
      </c>
      <c r="E256" s="4">
        <f t="shared" si="16"/>
        <v>2.998616626307288</v>
      </c>
      <c r="F256" s="4">
        <f t="shared" si="17"/>
        <v>3.4347389755206073</v>
      </c>
      <c r="G256" s="4">
        <f t="shared" si="18"/>
        <v>2.6640385139856653</v>
      </c>
      <c r="I256" s="4">
        <f t="shared" si="19"/>
        <v>1.0412053293684687</v>
      </c>
    </row>
    <row r="257" spans="1:9" x14ac:dyDescent="0.2">
      <c r="A257" s="4">
        <f>IF('True_Odds_Calculator_3-way'!A258="","",'True_Odds_Calculator_3-way'!A258)</f>
        <v>1.99</v>
      </c>
      <c r="B257" s="4">
        <f>IF('True_Odds_Calculator_3-way'!B258="","",'True_Odds_Calculator_3-way'!B258)</f>
        <v>3.55</v>
      </c>
      <c r="C257" s="4">
        <f>IF('True_Odds_Calculator_3-way'!C258="","",'True_Odds_Calculator_3-way'!C258)</f>
        <v>3.94</v>
      </c>
      <c r="D257" s="4">
        <f t="shared" si="15"/>
        <v>3.8009810258125665E-2</v>
      </c>
      <c r="E257" s="4">
        <f t="shared" si="16"/>
        <v>2.0414719887499775</v>
      </c>
      <c r="F257" s="4">
        <f t="shared" si="17"/>
        <v>3.7171929274749673</v>
      </c>
      <c r="G257" s="4">
        <f t="shared" si="18"/>
        <v>4.1470172376888019</v>
      </c>
      <c r="I257" s="4">
        <f t="shared" si="19"/>
        <v>1.0380098102581257</v>
      </c>
    </row>
    <row r="258" spans="1:9" x14ac:dyDescent="0.2">
      <c r="A258" s="4">
        <f>IF('True_Odds_Calculator_3-way'!A259="","",'True_Odds_Calculator_3-way'!A259)</f>
        <v>2.73</v>
      </c>
      <c r="B258" s="4">
        <f>IF('True_Odds_Calculator_3-way'!B259="","",'True_Odds_Calculator_3-way'!B259)</f>
        <v>3.27</v>
      </c>
      <c r="C258" s="4">
        <f>IF('True_Odds_Calculator_3-way'!C259="","",'True_Odds_Calculator_3-way'!C259)</f>
        <v>2.72</v>
      </c>
      <c r="D258" s="4">
        <f t="shared" si="15"/>
        <v>3.9757822677412458E-2</v>
      </c>
      <c r="E258" s="4">
        <f t="shared" si="16"/>
        <v>2.8324779728539888</v>
      </c>
      <c r="F258" s="4">
        <f t="shared" si="17"/>
        <v>3.4181280902457329</v>
      </c>
      <c r="G258" s="4">
        <f t="shared" si="18"/>
        <v>2.8217146076419848</v>
      </c>
      <c r="I258" s="4">
        <f t="shared" si="19"/>
        <v>1.0397578226774125</v>
      </c>
    </row>
    <row r="259" spans="1:9" x14ac:dyDescent="0.2">
      <c r="A259" s="4">
        <f>IF('True_Odds_Calculator_3-way'!A260="","",'True_Odds_Calculator_3-way'!A260)</f>
        <v>1.54</v>
      </c>
      <c r="B259" s="4">
        <f>IF('True_Odds_Calculator_3-way'!B260="","",'True_Odds_Calculator_3-way'!B260)</f>
        <v>4.21</v>
      </c>
      <c r="C259" s="4">
        <f>IF('True_Odds_Calculator_3-way'!C260="","",'True_Odds_Calculator_3-way'!C260)</f>
        <v>6.39</v>
      </c>
      <c r="D259" s="4">
        <f t="shared" ref="D259:D322" si="20">IF(A259="","",((1/A259)+(1/B259)+(1/C259))-1)</f>
        <v>4.3374863253756502E-2</v>
      </c>
      <c r="E259" s="4">
        <f t="shared" ref="E259:E322" si="21">IF(A259="","",(3*A259)/(3-($D259*A259)))</f>
        <v>1.5750701386308024</v>
      </c>
      <c r="F259" s="4">
        <f t="shared" ref="F259:F322" si="22">IF(B259="","",(3*B259)/(3-($D259*B259)))</f>
        <v>4.4828695408223656</v>
      </c>
      <c r="G259" s="4">
        <f t="shared" ref="G259:G322" si="23">IF(C259="","",(3*C259)/(3-($D259*C259)))</f>
        <v>7.0404569680351887</v>
      </c>
      <c r="I259" s="4">
        <f t="shared" ref="I259:I322" si="24">IF(A259="","",D259+1)</f>
        <v>1.0433748632537565</v>
      </c>
    </row>
    <row r="260" spans="1:9" x14ac:dyDescent="0.2">
      <c r="A260" s="4">
        <f>IF('True_Odds_Calculator_3-way'!A261="","",'True_Odds_Calculator_3-way'!A261)</f>
        <v>1.76</v>
      </c>
      <c r="B260" s="4">
        <f>IF('True_Odds_Calculator_3-way'!B261="","",'True_Odds_Calculator_3-way'!B261)</f>
        <v>3.91</v>
      </c>
      <c r="C260" s="4">
        <f>IF('True_Odds_Calculator_3-way'!C261="","",'True_Odds_Calculator_3-way'!C261)</f>
        <v>4.63</v>
      </c>
      <c r="D260" s="4">
        <f t="shared" si="20"/>
        <v>3.9919015267432467E-2</v>
      </c>
      <c r="E260" s="4">
        <f t="shared" si="21"/>
        <v>1.8022061462036811</v>
      </c>
      <c r="F260" s="4">
        <f t="shared" si="22"/>
        <v>4.1245934541522962</v>
      </c>
      <c r="G260" s="4">
        <f t="shared" si="23"/>
        <v>4.9339739805712188</v>
      </c>
      <c r="I260" s="4">
        <f t="shared" si="24"/>
        <v>1.0399190152674325</v>
      </c>
    </row>
    <row r="261" spans="1:9" x14ac:dyDescent="0.2">
      <c r="A261" s="4">
        <f>IF('True_Odds_Calculator_3-way'!A262="","",'True_Odds_Calculator_3-way'!A262)</f>
        <v>1.79</v>
      </c>
      <c r="B261" s="4">
        <f>IF('True_Odds_Calculator_3-way'!B262="","",'True_Odds_Calculator_3-way'!B262)</f>
        <v>3.6</v>
      </c>
      <c r="C261" s="4">
        <f>IF('True_Odds_Calculator_3-way'!C262="","",'True_Odds_Calculator_3-way'!C262)</f>
        <v>4.95</v>
      </c>
      <c r="D261" s="4">
        <f t="shared" si="20"/>
        <v>3.8457197675074717E-2</v>
      </c>
      <c r="E261" s="4">
        <f t="shared" si="21"/>
        <v>1.8320381825387253</v>
      </c>
      <c r="F261" s="4">
        <f t="shared" si="22"/>
        <v>3.7741729376686073</v>
      </c>
      <c r="G261" s="4">
        <f t="shared" si="23"/>
        <v>5.2853805239349798</v>
      </c>
      <c r="I261" s="4">
        <f t="shared" si="24"/>
        <v>1.0384571976750747</v>
      </c>
    </row>
    <row r="262" spans="1:9" x14ac:dyDescent="0.2">
      <c r="A262" s="4">
        <f>IF('True_Odds_Calculator_3-way'!A263="","",'True_Odds_Calculator_3-way'!A263)</f>
        <v>3.48</v>
      </c>
      <c r="B262" s="4">
        <f>IF('True_Odds_Calculator_3-way'!B263="","",'True_Odds_Calculator_3-way'!B263)</f>
        <v>3.37</v>
      </c>
      <c r="C262" s="4">
        <f>IF('True_Odds_Calculator_3-way'!C263="","",'True_Odds_Calculator_3-way'!C263)</f>
        <v>2.2799999999999998</v>
      </c>
      <c r="D262" s="4">
        <f t="shared" si="20"/>
        <v>2.2688718111661066E-2</v>
      </c>
      <c r="E262" s="4">
        <f t="shared" si="21"/>
        <v>3.5740655194980171</v>
      </c>
      <c r="F262" s="4">
        <f t="shared" si="22"/>
        <v>3.4581375281680087</v>
      </c>
      <c r="G262" s="4">
        <f t="shared" si="23"/>
        <v>2.3200048310788302</v>
      </c>
      <c r="I262" s="4">
        <f t="shared" si="24"/>
        <v>1.0226887181116611</v>
      </c>
    </row>
    <row r="263" spans="1:9" x14ac:dyDescent="0.2">
      <c r="A263" s="4">
        <f>IF('True_Odds_Calculator_3-way'!A264="","",'True_Odds_Calculator_3-way'!A264)</f>
        <v>1.37</v>
      </c>
      <c r="B263" s="4">
        <f>IF('True_Odds_Calculator_3-way'!B264="","",'True_Odds_Calculator_3-way'!B264)</f>
        <v>5.65</v>
      </c>
      <c r="C263" s="4">
        <f>IF('True_Odds_Calculator_3-way'!C264="","",'True_Odds_Calculator_3-way'!C264)</f>
        <v>8.52</v>
      </c>
      <c r="D263" s="4">
        <f t="shared" si="20"/>
        <v>2.4289049760527259E-2</v>
      </c>
      <c r="E263" s="4">
        <f t="shared" si="21"/>
        <v>1.3853664841985445</v>
      </c>
      <c r="F263" s="4">
        <f t="shared" si="22"/>
        <v>5.9208453836798416</v>
      </c>
      <c r="G263" s="4">
        <f t="shared" si="23"/>
        <v>9.1512623232742776</v>
      </c>
      <c r="I263" s="4">
        <f t="shared" si="24"/>
        <v>1.0242890497605273</v>
      </c>
    </row>
    <row r="264" spans="1:9" x14ac:dyDescent="0.2">
      <c r="A264" s="4">
        <f>IF('True_Odds_Calculator_3-way'!A265="","",'True_Odds_Calculator_3-way'!A265)</f>
        <v>1.85</v>
      </c>
      <c r="B264" s="4">
        <f>IF('True_Odds_Calculator_3-way'!B265="","",'True_Odds_Calculator_3-way'!B265)</f>
        <v>3.43</v>
      </c>
      <c r="C264" s="4">
        <f>IF('True_Odds_Calculator_3-way'!C265="","",'True_Odds_Calculator_3-way'!C265)</f>
        <v>4.42</v>
      </c>
      <c r="D264" s="4">
        <f t="shared" si="20"/>
        <v>5.8330073936316396E-2</v>
      </c>
      <c r="E264" s="4">
        <f t="shared" si="21"/>
        <v>1.9190278386919983</v>
      </c>
      <c r="F264" s="4">
        <f t="shared" si="22"/>
        <v>3.6750947040424968</v>
      </c>
      <c r="G264" s="4">
        <f t="shared" si="23"/>
        <v>4.8355668885567136</v>
      </c>
      <c r="I264" s="4">
        <f t="shared" si="24"/>
        <v>1.0583300739363164</v>
      </c>
    </row>
    <row r="265" spans="1:9" x14ac:dyDescent="0.2">
      <c r="A265" s="4">
        <f>IF('True_Odds_Calculator_3-way'!A266="","",'True_Odds_Calculator_3-way'!A266)</f>
        <v>1.98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3.79</v>
      </c>
      <c r="D265" s="4">
        <f t="shared" si="20"/>
        <v>5.6259069633648906E-2</v>
      </c>
      <c r="E265" s="4">
        <f t="shared" si="21"/>
        <v>2.0563544689102033</v>
      </c>
      <c r="F265" s="4">
        <f t="shared" si="22"/>
        <v>3.7229624695914394</v>
      </c>
      <c r="G265" s="4">
        <f t="shared" si="23"/>
        <v>4.0799803520630338</v>
      </c>
      <c r="I265" s="4">
        <f t="shared" si="24"/>
        <v>1.0562590696336489</v>
      </c>
    </row>
    <row r="266" spans="1:9" x14ac:dyDescent="0.2">
      <c r="A266" s="4">
        <f>IF('True_Odds_Calculator_3-way'!A267="","",'True_Odds_Calculator_3-way'!A267)</f>
        <v>2.54</v>
      </c>
      <c r="B266" s="4">
        <f>IF('True_Odds_Calculator_3-way'!B267="","",'True_Odds_Calculator_3-way'!B267)</f>
        <v>3.01</v>
      </c>
      <c r="C266" s="4">
        <f>IF('True_Odds_Calculator_3-way'!C267="","",'True_Odds_Calculator_3-way'!C267)</f>
        <v>3.18</v>
      </c>
      <c r="D266" s="4">
        <f t="shared" si="20"/>
        <v>4.0392109827868561E-2</v>
      </c>
      <c r="E266" s="4">
        <f t="shared" si="21"/>
        <v>2.6299404197946066</v>
      </c>
      <c r="F266" s="4">
        <f t="shared" si="22"/>
        <v>3.1371380083900031</v>
      </c>
      <c r="G266" s="4">
        <f t="shared" si="23"/>
        <v>3.3222439908004726</v>
      </c>
      <c r="I266" s="4">
        <f t="shared" si="24"/>
        <v>1.0403921098278686</v>
      </c>
    </row>
    <row r="267" spans="1:9" x14ac:dyDescent="0.2">
      <c r="A267" s="4">
        <f>IF('True_Odds_Calculator_3-way'!A268="","",'True_Odds_Calculator_3-way'!A268)</f>
        <v>2.52</v>
      </c>
      <c r="B267" s="4">
        <f>IF('True_Odds_Calculator_3-way'!B268="","",'True_Odds_Calculator_3-way'!B268)</f>
        <v>2.94</v>
      </c>
      <c r="C267" s="4">
        <f>IF('True_Odds_Calculator_3-way'!C268="","",'True_Odds_Calculator_3-way'!C268)</f>
        <v>3.31</v>
      </c>
      <c r="D267" s="4">
        <f t="shared" si="20"/>
        <v>3.9076254872543181E-2</v>
      </c>
      <c r="E267" s="4">
        <f t="shared" si="21"/>
        <v>2.6055238559894329</v>
      </c>
      <c r="F267" s="4">
        <f t="shared" si="22"/>
        <v>3.0570696563952922</v>
      </c>
      <c r="G267" s="4">
        <f t="shared" si="23"/>
        <v>3.4591377294701253</v>
      </c>
      <c r="I267" s="4">
        <f t="shared" si="24"/>
        <v>1.0390762548725432</v>
      </c>
    </row>
    <row r="268" spans="1:9" x14ac:dyDescent="0.2">
      <c r="A268" s="4">
        <f>IF('True_Odds_Calculator_3-way'!A269="","",'True_Odds_Calculator_3-way'!A269)</f>
        <v>2.4300000000000002</v>
      </c>
      <c r="B268" s="4">
        <f>IF('True_Odds_Calculator_3-way'!B269="","",'True_Odds_Calculator_3-way'!B269)</f>
        <v>3.23</v>
      </c>
      <c r="C268" s="4">
        <f>IF('True_Odds_Calculator_3-way'!C269="","",'True_Odds_Calculator_3-way'!C269)</f>
        <v>3.14</v>
      </c>
      <c r="D268" s="4">
        <f t="shared" si="20"/>
        <v>3.9591494544287897E-2</v>
      </c>
      <c r="E268" s="4">
        <f t="shared" si="21"/>
        <v>2.5105098169336122</v>
      </c>
      <c r="F268" s="4">
        <f t="shared" si="22"/>
        <v>3.3738150840758809</v>
      </c>
      <c r="G268" s="4">
        <f t="shared" si="23"/>
        <v>3.2757438700176764</v>
      </c>
      <c r="I268" s="4">
        <f t="shared" si="24"/>
        <v>1.0395914945442879</v>
      </c>
    </row>
    <row r="269" spans="1:9" x14ac:dyDescent="0.2">
      <c r="A269" s="4">
        <f>IF('True_Odds_Calculator_3-way'!A270="","",'True_Odds_Calculator_3-way'!A270)</f>
        <v>15.14</v>
      </c>
      <c r="B269" s="4">
        <f>IF('True_Odds_Calculator_3-way'!B270="","",'True_Odds_Calculator_3-way'!B270)</f>
        <v>7</v>
      </c>
      <c r="C269" s="4">
        <f>IF('True_Odds_Calculator_3-way'!C270="","",'True_Odds_Calculator_3-way'!C270)</f>
        <v>1.2</v>
      </c>
      <c r="D269" s="4">
        <f t="shared" si="20"/>
        <v>4.2240674341070594E-2</v>
      </c>
      <c r="E269" s="4">
        <f t="shared" si="21"/>
        <v>19.241880169457328</v>
      </c>
      <c r="F269" s="4">
        <f t="shared" si="22"/>
        <v>7.7653667670764461</v>
      </c>
      <c r="G269" s="4">
        <f t="shared" si="23"/>
        <v>1.220623992219293</v>
      </c>
      <c r="I269" s="4">
        <f t="shared" si="24"/>
        <v>1.0422406743410706</v>
      </c>
    </row>
    <row r="270" spans="1:9" x14ac:dyDescent="0.2">
      <c r="A270" s="4">
        <f>IF('True_Odds_Calculator_3-way'!A271="","",'True_Odds_Calculator_3-way'!A271)</f>
        <v>2.33</v>
      </c>
      <c r="B270" s="4">
        <f>IF('True_Odds_Calculator_3-way'!B271="","",'True_Odds_Calculator_3-way'!B271)</f>
        <v>3.14</v>
      </c>
      <c r="C270" s="4">
        <f>IF('True_Odds_Calculator_3-way'!C271="","",'True_Odds_Calculator_3-way'!C271)</f>
        <v>3.43</v>
      </c>
      <c r="D270" s="4">
        <f t="shared" si="20"/>
        <v>3.9201076440213978E-2</v>
      </c>
      <c r="E270" s="4">
        <f t="shared" si="21"/>
        <v>2.4031672367098578</v>
      </c>
      <c r="F270" s="4">
        <f t="shared" si="22"/>
        <v>3.2743480048639593</v>
      </c>
      <c r="G270" s="4">
        <f t="shared" si="23"/>
        <v>3.5909458233599008</v>
      </c>
      <c r="I270" s="4">
        <f t="shared" si="24"/>
        <v>1.039201076440214</v>
      </c>
    </row>
    <row r="271" spans="1:9" x14ac:dyDescent="0.2">
      <c r="A271" s="4">
        <f>IF('True_Odds_Calculator_3-way'!A272="","",'True_Odds_Calculator_3-way'!A272)</f>
        <v>6.05</v>
      </c>
      <c r="B271" s="4">
        <f>IF('True_Odds_Calculator_3-way'!B272="","",'True_Odds_Calculator_3-way'!B272)</f>
        <v>3.72</v>
      </c>
      <c r="C271" s="4">
        <f>IF('True_Odds_Calculator_3-way'!C272="","",'True_Odds_Calculator_3-way'!C272)</f>
        <v>1.65</v>
      </c>
      <c r="D271" s="4">
        <f t="shared" si="20"/>
        <v>4.0167066560028442E-2</v>
      </c>
      <c r="E271" s="4">
        <f t="shared" si="21"/>
        <v>6.5832683307332296</v>
      </c>
      <c r="F271" s="4">
        <f t="shared" si="22"/>
        <v>3.9149947813985855</v>
      </c>
      <c r="G271" s="4">
        <f t="shared" si="23"/>
        <v>1.6872750899640143</v>
      </c>
      <c r="I271" s="4">
        <f t="shared" si="24"/>
        <v>1.0401670665600284</v>
      </c>
    </row>
    <row r="272" spans="1: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3.07</v>
      </c>
      <c r="C272" s="4">
        <f>IF('True_Odds_Calculator_3-way'!C273="","",'True_Odds_Calculator_3-way'!C273)</f>
        <v>4.25</v>
      </c>
      <c r="D272" s="4">
        <f t="shared" si="20"/>
        <v>3.9495916191391256E-2</v>
      </c>
      <c r="E272" s="4">
        <f t="shared" si="21"/>
        <v>2.1491344847266451</v>
      </c>
      <c r="F272" s="4">
        <f t="shared" si="22"/>
        <v>3.1993079909544111</v>
      </c>
      <c r="G272" s="4">
        <f t="shared" si="23"/>
        <v>4.5018923473774723</v>
      </c>
      <c r="I272" s="4">
        <f t="shared" si="24"/>
        <v>1.0394959161913913</v>
      </c>
    </row>
    <row r="273" spans="1:9" x14ac:dyDescent="0.2">
      <c r="A273" s="4">
        <f>IF('True_Odds_Calculator_3-way'!A274="","",'True_Odds_Calculator_3-way'!A274)</f>
        <v>1.42</v>
      </c>
      <c r="B273" s="4">
        <f>IF('True_Odds_Calculator_3-way'!B274="","",'True_Odds_Calculator_3-way'!B274)</f>
        <v>4.59</v>
      </c>
      <c r="C273" s="4">
        <f>IF('True_Odds_Calculator_3-way'!C274="","",'True_Odds_Calculator_3-way'!C274)</f>
        <v>8.36</v>
      </c>
      <c r="D273" s="4">
        <f t="shared" si="20"/>
        <v>4.1707500740335579E-2</v>
      </c>
      <c r="E273" s="4">
        <f t="shared" si="21"/>
        <v>1.4485975617018403</v>
      </c>
      <c r="F273" s="4">
        <f t="shared" si="22"/>
        <v>4.9028638846192054</v>
      </c>
      <c r="G273" s="4">
        <f t="shared" si="23"/>
        <v>9.4594201845191499</v>
      </c>
      <c r="I273" s="4">
        <f t="shared" si="24"/>
        <v>1.0417075007403356</v>
      </c>
    </row>
    <row r="274" spans="1:9" x14ac:dyDescent="0.2">
      <c r="A274" s="4">
        <f>IF('True_Odds_Calculator_3-way'!A275="","",'True_Odds_Calculator_3-way'!A275)</f>
        <v>1.54</v>
      </c>
      <c r="B274" s="4">
        <f>IF('True_Odds_Calculator_3-way'!B275="","",'True_Odds_Calculator_3-way'!B275)</f>
        <v>4.17</v>
      </c>
      <c r="C274" s="4">
        <f>IF('True_Odds_Calculator_3-way'!C275="","",'True_Odds_Calculator_3-way'!C275)</f>
        <v>6.54</v>
      </c>
      <c r="D274" s="4">
        <f t="shared" si="20"/>
        <v>4.2064001604626089E-2</v>
      </c>
      <c r="E274" s="4">
        <f t="shared" si="21"/>
        <v>1.573986868905372</v>
      </c>
      <c r="F274" s="4">
        <f t="shared" si="22"/>
        <v>4.4289564897175122</v>
      </c>
      <c r="G274" s="4">
        <f t="shared" si="23"/>
        <v>7.2002604525620448</v>
      </c>
      <c r="I274" s="4">
        <f t="shared" si="24"/>
        <v>1.0420640016046261</v>
      </c>
    </row>
    <row r="275" spans="1:9" x14ac:dyDescent="0.2">
      <c r="A275" s="4">
        <f>IF('True_Odds_Calculator_3-way'!A276="","",'True_Odds_Calculator_3-way'!A276)</f>
        <v>3.56</v>
      </c>
      <c r="B275" s="4">
        <f>IF('True_Odds_Calculator_3-way'!B276="","",'True_Odds_Calculator_3-way'!B276)</f>
        <v>3.66</v>
      </c>
      <c r="C275" s="4">
        <f>IF('True_Odds_Calculator_3-way'!C276="","",'True_Odds_Calculator_3-way'!C276)</f>
        <v>2.06</v>
      </c>
      <c r="D275" s="4">
        <f t="shared" si="20"/>
        <v>3.9559813324224979E-2</v>
      </c>
      <c r="E275" s="4">
        <f t="shared" si="21"/>
        <v>3.7353536043274347</v>
      </c>
      <c r="F275" s="4">
        <f t="shared" si="22"/>
        <v>3.8456000904724288</v>
      </c>
      <c r="G275" s="4">
        <f t="shared" si="23"/>
        <v>2.1175212038948352</v>
      </c>
      <c r="I275" s="4">
        <f t="shared" si="24"/>
        <v>1.039559813324225</v>
      </c>
    </row>
    <row r="276" spans="1:9" x14ac:dyDescent="0.2">
      <c r="A276" s="4">
        <f>IF('True_Odds_Calculator_3-way'!A277="","",'True_Odds_Calculator_3-way'!A277)</f>
        <v>5.25</v>
      </c>
      <c r="B276" s="4">
        <f>IF('True_Odds_Calculator_3-way'!B277="","",'True_Odds_Calculator_3-way'!B277)</f>
        <v>3.97</v>
      </c>
      <c r="C276" s="4">
        <f>IF('True_Odds_Calculator_3-way'!C277="","",'True_Odds_Calculator_3-way'!C277)</f>
        <v>1.69</v>
      </c>
      <c r="D276" s="4">
        <f t="shared" si="20"/>
        <v>3.4081335573294513E-2</v>
      </c>
      <c r="E276" s="4">
        <f t="shared" si="21"/>
        <v>5.5829821013687813</v>
      </c>
      <c r="F276" s="4">
        <f t="shared" si="22"/>
        <v>4.1575076154664048</v>
      </c>
      <c r="G276" s="4">
        <f t="shared" si="23"/>
        <v>1.7230817082680923</v>
      </c>
      <c r="I276" s="4">
        <f t="shared" si="24"/>
        <v>1.0340813355732945</v>
      </c>
    </row>
    <row r="277" spans="1:9" x14ac:dyDescent="0.2">
      <c r="A277" s="4">
        <f>IF('True_Odds_Calculator_3-way'!A278="","",'True_Odds_Calculator_3-way'!A278)</f>
        <v>1.94</v>
      </c>
      <c r="B277" s="4">
        <f>IF('True_Odds_Calculator_3-way'!B278="","",'True_Odds_Calculator_3-way'!B278)</f>
        <v>3.59</v>
      </c>
      <c r="C277" s="4">
        <f>IF('True_Odds_Calculator_3-way'!C278="","",'True_Odds_Calculator_3-way'!C278)</f>
        <v>4.22</v>
      </c>
      <c r="D277" s="4">
        <f t="shared" si="20"/>
        <v>3.0982274203749327E-2</v>
      </c>
      <c r="E277" s="4">
        <f t="shared" si="21"/>
        <v>1.9796629510459329</v>
      </c>
      <c r="F277" s="4">
        <f t="shared" si="22"/>
        <v>3.7282256620052632</v>
      </c>
      <c r="G277" s="4">
        <f t="shared" si="23"/>
        <v>4.4122954808266073</v>
      </c>
      <c r="I277" s="4">
        <f t="shared" si="24"/>
        <v>1.0309822742037493</v>
      </c>
    </row>
    <row r="278" spans="1:9" x14ac:dyDescent="0.2">
      <c r="A278" s="4">
        <f>IF('True_Odds_Calculator_3-way'!A279="","",'True_Odds_Calculator_3-way'!A279)</f>
        <v>2.0299999999999998</v>
      </c>
      <c r="B278" s="4">
        <f>IF('True_Odds_Calculator_3-way'!B279="","",'True_Odds_Calculator_3-way'!B279)</f>
        <v>3.18</v>
      </c>
      <c r="C278" s="4">
        <f>IF('True_Odds_Calculator_3-way'!C279="","",'True_Odds_Calculator_3-way'!C279)</f>
        <v>4.45</v>
      </c>
      <c r="D278" s="4">
        <f t="shared" si="20"/>
        <v>3.1795347367050475E-2</v>
      </c>
      <c r="E278" s="4">
        <f t="shared" si="21"/>
        <v>2.0746354746058158</v>
      </c>
      <c r="F278" s="4">
        <f t="shared" si="22"/>
        <v>3.2909138954898838</v>
      </c>
      <c r="G278" s="4">
        <f t="shared" si="23"/>
        <v>4.6702641275078127</v>
      </c>
      <c r="I278" s="4">
        <f t="shared" si="24"/>
        <v>1.0317953473670505</v>
      </c>
    </row>
    <row r="279" spans="1:9" x14ac:dyDescent="0.2">
      <c r="A279" s="4">
        <f>IF('True_Odds_Calculator_3-way'!A280="","",'True_Odds_Calculator_3-way'!A280)</f>
        <v>1.53</v>
      </c>
      <c r="B279" s="4">
        <f>IF('True_Odds_Calculator_3-way'!B280="","",'True_Odds_Calculator_3-way'!B280)</f>
        <v>4.54</v>
      </c>
      <c r="C279" s="4">
        <f>IF('True_Odds_Calculator_3-way'!C280="","",'True_Odds_Calculator_3-way'!C280)</f>
        <v>6.27</v>
      </c>
      <c r="D279" s="4">
        <f t="shared" si="20"/>
        <v>3.3348721596290654E-2</v>
      </c>
      <c r="E279" s="4">
        <f t="shared" si="21"/>
        <v>1.5564722433531282</v>
      </c>
      <c r="F279" s="4">
        <f t="shared" si="22"/>
        <v>4.7813014397475557</v>
      </c>
      <c r="G279" s="4">
        <f t="shared" si="23"/>
        <v>6.7397528774888755</v>
      </c>
      <c r="I279" s="4">
        <f t="shared" si="24"/>
        <v>1.0333487215962907</v>
      </c>
    </row>
    <row r="280" spans="1:9" x14ac:dyDescent="0.2">
      <c r="A280" s="4">
        <f>IF('True_Odds_Calculator_3-way'!A281="","",'True_Odds_Calculator_3-way'!A281)</f>
        <v>1.1499999999999999</v>
      </c>
      <c r="B280" s="4">
        <f>IF('True_Odds_Calculator_3-way'!B281="","",'True_Odds_Calculator_3-way'!B281)</f>
        <v>8.3699999999999992</v>
      </c>
      <c r="C280" s="4">
        <f>IF('True_Odds_Calculator_3-way'!C281="","",'True_Odds_Calculator_3-way'!C281)</f>
        <v>18.71</v>
      </c>
      <c r="D280" s="4">
        <f t="shared" si="20"/>
        <v>4.2486884769963984E-2</v>
      </c>
      <c r="E280" s="4">
        <f t="shared" si="21"/>
        <v>1.1690397282193399</v>
      </c>
      <c r="F280" s="4">
        <f t="shared" si="22"/>
        <v>9.4955924124095645</v>
      </c>
      <c r="G280" s="4">
        <f t="shared" si="23"/>
        <v>25.454969763115578</v>
      </c>
      <c r="I280" s="4">
        <f t="shared" si="24"/>
        <v>1.042486884769964</v>
      </c>
    </row>
    <row r="281" spans="1:9" x14ac:dyDescent="0.2">
      <c r="A281" s="4">
        <f>IF('True_Odds_Calculator_3-way'!A282="","",'True_Odds_Calculator_3-way'!A282)</f>
        <v>3.4</v>
      </c>
      <c r="B281" s="4">
        <f>IF('True_Odds_Calculator_3-way'!B282="","",'True_Odds_Calculator_3-way'!B282)</f>
        <v>3.12</v>
      </c>
      <c r="C281" s="4">
        <f>IF('True_Odds_Calculator_3-way'!C282="","",'True_Odds_Calculator_3-way'!C282)</f>
        <v>2.39</v>
      </c>
      <c r="D281" s="4">
        <f t="shared" si="20"/>
        <v>3.3040509412648245E-2</v>
      </c>
      <c r="E281" s="4">
        <f t="shared" si="21"/>
        <v>3.5322690305730071</v>
      </c>
      <c r="F281" s="4">
        <f t="shared" si="22"/>
        <v>3.2310248968578166</v>
      </c>
      <c r="G281" s="4">
        <f t="shared" si="23"/>
        <v>2.4546109379881185</v>
      </c>
      <c r="I281" s="4">
        <f t="shared" si="24"/>
        <v>1.0330405094126482</v>
      </c>
    </row>
    <row r="282" spans="1:9" x14ac:dyDescent="0.2">
      <c r="A282" s="4">
        <f>IF('True_Odds_Calculator_3-way'!A283="","",'True_Odds_Calculator_3-way'!A283)</f>
        <v>3</v>
      </c>
      <c r="B282" s="4">
        <f>IF('True_Odds_Calculator_3-way'!B283="","",'True_Odds_Calculator_3-way'!B283)</f>
        <v>2.98</v>
      </c>
      <c r="C282" s="4">
        <f>IF('True_Odds_Calculator_3-way'!C283="","",'True_Odds_Calculator_3-way'!C283)</f>
        <v>2.74</v>
      </c>
      <c r="D282" s="4">
        <f t="shared" si="20"/>
        <v>3.3867306781626194E-2</v>
      </c>
      <c r="E282" s="4">
        <f t="shared" si="21"/>
        <v>3.1051635257331194</v>
      </c>
      <c r="F282" s="4">
        <f t="shared" si="22"/>
        <v>3.0837417752114944</v>
      </c>
      <c r="G282" s="4">
        <f t="shared" si="23"/>
        <v>2.8274593696133961</v>
      </c>
      <c r="I282" s="4">
        <f t="shared" si="24"/>
        <v>1.0338673067816262</v>
      </c>
    </row>
    <row r="283" spans="1:9" x14ac:dyDescent="0.2">
      <c r="A283" s="4">
        <f>IF('True_Odds_Calculator_3-way'!A284="","",'True_Odds_Calculator_3-way'!A284)</f>
        <v>5.36</v>
      </c>
      <c r="B283" s="4">
        <f>IF('True_Odds_Calculator_3-way'!B284="","",'True_Odds_Calculator_3-way'!B284)</f>
        <v>3.19</v>
      </c>
      <c r="C283" s="4">
        <f>IF('True_Odds_Calculator_3-way'!C284="","",'True_Odds_Calculator_3-way'!C284)</f>
        <v>1.88</v>
      </c>
      <c r="D283" s="4">
        <f t="shared" si="20"/>
        <v>3.196168162057722E-2</v>
      </c>
      <c r="E283" s="4">
        <f t="shared" si="21"/>
        <v>5.6846194619820398</v>
      </c>
      <c r="F283" s="4">
        <f t="shared" si="22"/>
        <v>3.3022293058190755</v>
      </c>
      <c r="G283" s="4">
        <f t="shared" si="23"/>
        <v>1.9184247440189932</v>
      </c>
      <c r="I283" s="4">
        <f t="shared" si="24"/>
        <v>1.0319616816205772</v>
      </c>
    </row>
    <row r="284" spans="1:9" x14ac:dyDescent="0.2">
      <c r="A284" s="4">
        <f>IF('True_Odds_Calculator_3-way'!A285="","",'True_Odds_Calculator_3-way'!A285)</f>
        <v>4.3099999999999996</v>
      </c>
      <c r="B284" s="4">
        <f>IF('True_Odds_Calculator_3-way'!B285="","",'True_Odds_Calculator_3-way'!B285)</f>
        <v>3.53</v>
      </c>
      <c r="C284" s="4">
        <f>IF('True_Odds_Calculator_3-way'!C285="","",'True_Odds_Calculator_3-way'!C285)</f>
        <v>1.93</v>
      </c>
      <c r="D284" s="4">
        <f t="shared" si="20"/>
        <v>3.3439395490995505E-2</v>
      </c>
      <c r="E284" s="4">
        <f t="shared" si="21"/>
        <v>4.5275071711436192</v>
      </c>
      <c r="F284" s="4">
        <f t="shared" si="22"/>
        <v>3.6745839350345779</v>
      </c>
      <c r="G284" s="4">
        <f t="shared" si="23"/>
        <v>1.9724323004955622</v>
      </c>
      <c r="I284" s="4">
        <f t="shared" si="24"/>
        <v>1.0334393954909955</v>
      </c>
    </row>
    <row r="285" spans="1:9" x14ac:dyDescent="0.2">
      <c r="A285" s="4">
        <f>IF('True_Odds_Calculator_3-way'!A286="","",'True_Odds_Calculator_3-way'!A286)</f>
        <v>1.39</v>
      </c>
      <c r="B285" s="4">
        <f>IF('True_Odds_Calculator_3-way'!B286="","",'True_Odds_Calculator_3-way'!B286)</f>
        <v>5.29</v>
      </c>
      <c r="C285" s="4">
        <f>IF('True_Odds_Calculator_3-way'!C286="","",'True_Odds_Calculator_3-way'!C286)</f>
        <v>7.96</v>
      </c>
      <c r="D285" s="4">
        <f t="shared" si="20"/>
        <v>3.4088517959368847E-2</v>
      </c>
      <c r="E285" s="4">
        <f t="shared" si="21"/>
        <v>1.4123064577765221</v>
      </c>
      <c r="F285" s="4">
        <f t="shared" si="22"/>
        <v>5.6283147342635305</v>
      </c>
      <c r="G285" s="4">
        <f t="shared" si="23"/>
        <v>8.7515631420056419</v>
      </c>
      <c r="I285" s="4">
        <f t="shared" si="24"/>
        <v>1.0340885179593688</v>
      </c>
    </row>
    <row r="286" spans="1:9" x14ac:dyDescent="0.2">
      <c r="A286" s="4">
        <f>IF('True_Odds_Calculator_3-way'!A287="","",'True_Odds_Calculator_3-way'!A287)</f>
        <v>2.5499999999999998</v>
      </c>
      <c r="B286" s="4">
        <f>IF('True_Odds_Calculator_3-way'!B287="","",'True_Odds_Calculator_3-way'!B287)</f>
        <v>2.89</v>
      </c>
      <c r="C286" s="4">
        <f>IF('True_Odds_Calculator_3-way'!C287="","",'True_Odds_Calculator_3-way'!C287)</f>
        <v>3.32</v>
      </c>
      <c r="D286" s="4">
        <f t="shared" si="20"/>
        <v>3.9382443267881317E-2</v>
      </c>
      <c r="E286" s="4">
        <f t="shared" si="21"/>
        <v>2.6383178940679004</v>
      </c>
      <c r="F286" s="4">
        <f t="shared" si="22"/>
        <v>3.0039657139676623</v>
      </c>
      <c r="G286" s="4">
        <f t="shared" si="23"/>
        <v>3.4712900580469843</v>
      </c>
      <c r="I286" s="4">
        <f t="shared" si="24"/>
        <v>1.0393824432678813</v>
      </c>
    </row>
    <row r="287" spans="1:9" x14ac:dyDescent="0.2">
      <c r="A287" s="4">
        <f>IF('True_Odds_Calculator_3-way'!A288="","",'True_Odds_Calculator_3-way'!A288)</f>
        <v>2.5299999999999998</v>
      </c>
      <c r="B287" s="4">
        <f>IF('True_Odds_Calculator_3-way'!B288="","",'True_Odds_Calculator_3-way'!B288)</f>
        <v>2.85</v>
      </c>
      <c r="C287" s="4">
        <f>IF('True_Odds_Calculator_3-way'!C288="","",'True_Odds_Calculator_3-way'!C288)</f>
        <v>3.41</v>
      </c>
      <c r="D287" s="4">
        <f t="shared" si="20"/>
        <v>3.9389241943312836E-2</v>
      </c>
      <c r="E287" s="4">
        <f t="shared" si="21"/>
        <v>2.6169298582804377</v>
      </c>
      <c r="F287" s="4">
        <f t="shared" si="22"/>
        <v>2.960792191994631</v>
      </c>
      <c r="G287" s="4">
        <f t="shared" si="23"/>
        <v>3.569829993265742</v>
      </c>
      <c r="I287" s="4">
        <f t="shared" si="24"/>
        <v>1.0393892419433128</v>
      </c>
    </row>
    <row r="288" spans="1:9" x14ac:dyDescent="0.2">
      <c r="A288" s="4">
        <f>IF('True_Odds_Calculator_3-way'!A289="","",'True_Odds_Calculator_3-way'!A289)</f>
        <v>4.33</v>
      </c>
      <c r="B288" s="4">
        <f>IF('True_Odds_Calculator_3-way'!B289="","",'True_Odds_Calculator_3-way'!B289)</f>
        <v>3.15</v>
      </c>
      <c r="C288" s="4">
        <f>IF('True_Odds_Calculator_3-way'!C289="","",'True_Odds_Calculator_3-way'!C289)</f>
        <v>2.04</v>
      </c>
      <c r="D288" s="4">
        <f t="shared" si="20"/>
        <v>3.8603278108779948E-2</v>
      </c>
      <c r="E288" s="4">
        <f t="shared" si="21"/>
        <v>4.5854916644143993</v>
      </c>
      <c r="F288" s="4">
        <f t="shared" si="22"/>
        <v>3.2830743018420883</v>
      </c>
      <c r="G288" s="4">
        <f t="shared" si="23"/>
        <v>2.0949940744466344</v>
      </c>
      <c r="I288" s="4">
        <f t="shared" si="24"/>
        <v>1.0386032781087799</v>
      </c>
    </row>
    <row r="289" spans="1:9" x14ac:dyDescent="0.2">
      <c r="A289" s="4">
        <f>IF('True_Odds_Calculator_3-way'!A290="","",'True_Odds_Calculator_3-way'!A290)</f>
        <v>1.68</v>
      </c>
      <c r="B289" s="4">
        <f>IF('True_Odds_Calculator_3-way'!B290="","",'True_Odds_Calculator_3-way'!B290)</f>
        <v>3.64</v>
      </c>
      <c r="C289" s="4">
        <f>IF('True_Odds_Calculator_3-way'!C290="","",'True_Odds_Calculator_3-way'!C290)</f>
        <v>5.92</v>
      </c>
      <c r="D289" s="4">
        <f t="shared" si="20"/>
        <v>3.888228888228884E-2</v>
      </c>
      <c r="E289" s="4">
        <f t="shared" si="21"/>
        <v>1.7173946924722652</v>
      </c>
      <c r="F289" s="4">
        <f t="shared" si="22"/>
        <v>3.8202275520816915</v>
      </c>
      <c r="G289" s="4">
        <f t="shared" si="23"/>
        <v>6.4119763013118902</v>
      </c>
      <c r="I289" s="4">
        <f t="shared" si="24"/>
        <v>1.0388822888822888</v>
      </c>
    </row>
    <row r="290" spans="1:9" x14ac:dyDescent="0.2">
      <c r="A290" s="4">
        <f>IF('True_Odds_Calculator_3-way'!A291="","",'True_Odds_Calculator_3-way'!A291)</f>
        <v>1.88</v>
      </c>
      <c r="B290" s="4">
        <f>IF('True_Odds_Calculator_3-way'!B291="","",'True_Odds_Calculator_3-way'!B291)</f>
        <v>3.32</v>
      </c>
      <c r="C290" s="4">
        <f>IF('True_Odds_Calculator_3-way'!C291="","",'True_Odds_Calculator_3-way'!C291)</f>
        <v>4.8600000000000003</v>
      </c>
      <c r="D290" s="4">
        <f t="shared" si="20"/>
        <v>3.8881029766557607E-2</v>
      </c>
      <c r="E290" s="4">
        <f t="shared" si="21"/>
        <v>1.9269510197056816</v>
      </c>
      <c r="F290" s="4">
        <f t="shared" si="22"/>
        <v>3.4692772392456912</v>
      </c>
      <c r="G290" s="4">
        <f t="shared" si="23"/>
        <v>5.1866957995086569</v>
      </c>
      <c r="I290" s="4">
        <f t="shared" si="24"/>
        <v>1.0388810297665576</v>
      </c>
    </row>
    <row r="291" spans="1:9" x14ac:dyDescent="0.2">
      <c r="A291" s="4">
        <f>IF('True_Odds_Calculator_3-way'!A292="","",'True_Odds_Calculator_3-way'!A292)</f>
        <v>2.56</v>
      </c>
      <c r="B291" s="4">
        <f>IF('True_Odds_Calculator_3-way'!B292="","",'True_Odds_Calculator_3-way'!B292)</f>
        <v>2.87</v>
      </c>
      <c r="C291" s="4">
        <f>IF('True_Odds_Calculator_3-way'!C292="","",'True_Odds_Calculator_3-way'!C292)</f>
        <v>3.31</v>
      </c>
      <c r="D291" s="4">
        <f t="shared" si="20"/>
        <v>4.1171859374506514E-2</v>
      </c>
      <c r="E291" s="4">
        <f t="shared" si="21"/>
        <v>2.653216297197539</v>
      </c>
      <c r="F291" s="4">
        <f t="shared" si="22"/>
        <v>2.9876778965297119</v>
      </c>
      <c r="G291" s="4">
        <f t="shared" si="23"/>
        <v>3.4675163870988346</v>
      </c>
      <c r="I291" s="4">
        <f t="shared" si="24"/>
        <v>1.0411718593745065</v>
      </c>
    </row>
    <row r="292" spans="1:9" x14ac:dyDescent="0.2">
      <c r="A292" s="4">
        <f>IF('True_Odds_Calculator_3-way'!A293="","",'True_Odds_Calculator_3-way'!A293)</f>
        <v>2.29</v>
      </c>
      <c r="B292" s="4">
        <f>IF('True_Odds_Calculator_3-way'!B293="","",'True_Odds_Calculator_3-way'!B293)</f>
        <v>3.03</v>
      </c>
      <c r="C292" s="4">
        <f>IF('True_Odds_Calculator_3-way'!C293="","",'True_Odds_Calculator_3-way'!C293)</f>
        <v>3.67</v>
      </c>
      <c r="D292" s="4">
        <f t="shared" si="20"/>
        <v>3.9193790040451315E-2</v>
      </c>
      <c r="E292" s="4">
        <f t="shared" si="21"/>
        <v>2.3606250051564746</v>
      </c>
      <c r="F292" s="4">
        <f t="shared" si="22"/>
        <v>3.1548885602289412</v>
      </c>
      <c r="G292" s="4">
        <f t="shared" si="23"/>
        <v>3.8548276925016114</v>
      </c>
      <c r="I292" s="4">
        <f t="shared" si="24"/>
        <v>1.0391937900404513</v>
      </c>
    </row>
    <row r="293" spans="1:9" x14ac:dyDescent="0.2">
      <c r="A293" s="4">
        <f>IF('True_Odds_Calculator_3-way'!A294="","",'True_Odds_Calculator_3-way'!A294)</f>
        <v>2.09</v>
      </c>
      <c r="B293" s="4">
        <f>IF('True_Odds_Calculator_3-way'!B294="","",'True_Odds_Calculator_3-way'!B294)</f>
        <v>3.05</v>
      </c>
      <c r="C293" s="4">
        <f>IF('True_Odds_Calculator_3-way'!C294="","",'True_Odds_Calculator_3-way'!C294)</f>
        <v>4.29</v>
      </c>
      <c r="D293" s="4">
        <f t="shared" si="20"/>
        <v>3.9437985080780669E-2</v>
      </c>
      <c r="E293" s="4">
        <f t="shared" si="21"/>
        <v>2.1490452980949182</v>
      </c>
      <c r="F293" s="4">
        <f t="shared" si="22"/>
        <v>3.1773987061482454</v>
      </c>
      <c r="G293" s="4">
        <f t="shared" si="23"/>
        <v>4.5464002365197471</v>
      </c>
      <c r="I293" s="4">
        <f t="shared" si="24"/>
        <v>1.0394379850807807</v>
      </c>
    </row>
    <row r="294" spans="1:9" x14ac:dyDescent="0.2">
      <c r="A294" s="4">
        <f>IF('True_Odds_Calculator_3-way'!A295="","",'True_Odds_Calculator_3-way'!A295)</f>
        <v>1.79</v>
      </c>
      <c r="B294" s="4">
        <f>IF('True_Odds_Calculator_3-way'!B295="","",'True_Odds_Calculator_3-way'!B295)</f>
        <v>3.35</v>
      </c>
      <c r="C294" s="4">
        <f>IF('True_Odds_Calculator_3-way'!C295="","",'True_Odds_Calculator_3-way'!C295)</f>
        <v>5.46</v>
      </c>
      <c r="D294" s="4">
        <f t="shared" si="20"/>
        <v>4.031686371384513E-2</v>
      </c>
      <c r="E294" s="4">
        <f t="shared" si="21"/>
        <v>1.8341211200345675</v>
      </c>
      <c r="F294" s="4">
        <f t="shared" si="22"/>
        <v>3.5079286961981326</v>
      </c>
      <c r="G294" s="4">
        <f t="shared" si="23"/>
        <v>5.8923620338714606</v>
      </c>
      <c r="I294" s="4">
        <f t="shared" si="24"/>
        <v>1.0403168637138451</v>
      </c>
    </row>
    <row r="295" spans="1:9" x14ac:dyDescent="0.2">
      <c r="A295" s="4">
        <f>IF('True_Odds_Calculator_3-way'!A296="","",'True_Odds_Calculator_3-way'!A296)</f>
        <v>3.16</v>
      </c>
      <c r="B295" s="4">
        <f>IF('True_Odds_Calculator_3-way'!B296="","",'True_Odds_Calculator_3-way'!B296)</f>
        <v>2.89</v>
      </c>
      <c r="C295" s="4">
        <f>IF('True_Odds_Calculator_3-way'!C296="","",'True_Odds_Calculator_3-way'!C296)</f>
        <v>2.65</v>
      </c>
      <c r="D295" s="4">
        <f t="shared" si="20"/>
        <v>3.9834948014243921E-2</v>
      </c>
      <c r="E295" s="4">
        <f t="shared" si="21"/>
        <v>3.2983991066471732</v>
      </c>
      <c r="F295" s="4">
        <f t="shared" si="22"/>
        <v>3.0053274365881881</v>
      </c>
      <c r="G295" s="4">
        <f t="shared" si="23"/>
        <v>2.7466477712085871</v>
      </c>
      <c r="I295" s="4">
        <f t="shared" si="24"/>
        <v>1.0398349480142439</v>
      </c>
    </row>
    <row r="296" spans="1:9" x14ac:dyDescent="0.2">
      <c r="A296" s="4">
        <f>IF('True_Odds_Calculator_3-way'!A297="","",'True_Odds_Calculator_3-way'!A297)</f>
        <v>2.71</v>
      </c>
      <c r="B296" s="4">
        <f>IF('True_Odds_Calculator_3-way'!B297="","",'True_Odds_Calculator_3-way'!B297)</f>
        <v>2.82</v>
      </c>
      <c r="C296" s="4">
        <f>IF('True_Odds_Calculator_3-way'!C297="","",'True_Odds_Calculator_3-way'!C297)</f>
        <v>3.16</v>
      </c>
      <c r="D296" s="4">
        <f t="shared" si="20"/>
        <v>4.0069315317446064E-2</v>
      </c>
      <c r="E296" s="4">
        <f t="shared" si="21"/>
        <v>2.8117748569895644</v>
      </c>
      <c r="F296" s="4">
        <f t="shared" si="22"/>
        <v>2.9303729556813787</v>
      </c>
      <c r="G296" s="4">
        <f t="shared" si="23"/>
        <v>3.299249253789525</v>
      </c>
      <c r="I296" s="4">
        <f t="shared" si="24"/>
        <v>1.0400693153174461</v>
      </c>
    </row>
    <row r="297" spans="1:9" x14ac:dyDescent="0.2">
      <c r="A297" s="4">
        <f>IF('True_Odds_Calculator_3-way'!A298="","",'True_Odds_Calculator_3-way'!A298)</f>
        <v>1.54</v>
      </c>
      <c r="B297" s="4">
        <f>IF('True_Odds_Calculator_3-way'!B298="","",'True_Odds_Calculator_3-way'!B298)</f>
        <v>4.25</v>
      </c>
      <c r="C297" s="4">
        <f>IF('True_Odds_Calculator_3-way'!C298="","",'True_Odds_Calculator_3-way'!C298)</f>
        <v>6.35</v>
      </c>
      <c r="D297" s="4">
        <f t="shared" si="20"/>
        <v>4.2125081958338084E-2</v>
      </c>
      <c r="E297" s="4">
        <f t="shared" si="21"/>
        <v>1.5740373113837278</v>
      </c>
      <c r="F297" s="4">
        <f t="shared" si="22"/>
        <v>4.5197245004304678</v>
      </c>
      <c r="G297" s="4">
        <f t="shared" si="23"/>
        <v>6.9716230761703715</v>
      </c>
      <c r="I297" s="4">
        <f t="shared" si="24"/>
        <v>1.0421250819583381</v>
      </c>
    </row>
    <row r="298" spans="1:9" x14ac:dyDescent="0.2">
      <c r="A298" s="4">
        <f>IF('True_Odds_Calculator_3-way'!A299="","",'True_Odds_Calculator_3-way'!A299)</f>
        <v>1.64</v>
      </c>
      <c r="B298" s="4">
        <f>IF('True_Odds_Calculator_3-way'!B299="","",'True_Odds_Calculator_3-way'!B299)</f>
        <v>4.07</v>
      </c>
      <c r="C298" s="4">
        <f>IF('True_Odds_Calculator_3-way'!C299="","",'True_Odds_Calculator_3-way'!C299)</f>
        <v>5.8</v>
      </c>
      <c r="D298" s="4">
        <f t="shared" si="20"/>
        <v>2.7870136364669396E-2</v>
      </c>
      <c r="E298" s="4">
        <f t="shared" si="21"/>
        <v>1.6653730822793085</v>
      </c>
      <c r="F298" s="4">
        <f t="shared" si="22"/>
        <v>4.2299359290003578</v>
      </c>
      <c r="G298" s="4">
        <f t="shared" si="23"/>
        <v>6.1303152631978959</v>
      </c>
      <c r="I298" s="4">
        <f t="shared" si="24"/>
        <v>1.0278701363646694</v>
      </c>
    </row>
    <row r="299" spans="1:9" x14ac:dyDescent="0.2">
      <c r="A299" s="4">
        <f>IF('True_Odds_Calculator_3-way'!A300="","",'True_Odds_Calculator_3-way'!A300)</f>
        <v>1.68</v>
      </c>
      <c r="B299" s="4">
        <f>IF('True_Odds_Calculator_3-way'!B300="","",'True_Odds_Calculator_3-way'!B300)</f>
        <v>4.12</v>
      </c>
      <c r="C299" s="4">
        <f>IF('True_Odds_Calculator_3-way'!C300="","",'True_Odds_Calculator_3-way'!C300)</f>
        <v>5.22</v>
      </c>
      <c r="D299" s="4">
        <f t="shared" si="20"/>
        <v>2.9527423066090686E-2</v>
      </c>
      <c r="E299" s="4">
        <f t="shared" si="21"/>
        <v>1.7082464650010138</v>
      </c>
      <c r="F299" s="4">
        <f t="shared" si="22"/>
        <v>4.2941312938080225</v>
      </c>
      <c r="G299" s="4">
        <f t="shared" si="23"/>
        <v>5.5027170337302076</v>
      </c>
      <c r="I299" s="4">
        <f t="shared" si="24"/>
        <v>1.0295274230660907</v>
      </c>
    </row>
    <row r="300" spans="1:9" x14ac:dyDescent="0.2">
      <c r="A300" s="4">
        <f>IF('True_Odds_Calculator_3-way'!A301="","",'True_Odds_Calculator_3-way'!A301)</f>
        <v>1.4</v>
      </c>
      <c r="B300" s="4">
        <f>IF('True_Odds_Calculator_3-way'!B301="","",'True_Odds_Calculator_3-way'!B301)</f>
        <v>4.47</v>
      </c>
      <c r="C300" s="4">
        <f>IF('True_Odds_Calculator_3-way'!C301="","",'True_Odds_Calculator_3-way'!C301)</f>
        <v>9.32</v>
      </c>
      <c r="D300" s="4">
        <f t="shared" si="20"/>
        <v>4.529549815720868E-2</v>
      </c>
      <c r="E300" s="4">
        <f t="shared" si="21"/>
        <v>1.4302321019171587</v>
      </c>
      <c r="F300" s="4">
        <f t="shared" si="22"/>
        <v>4.7935157809839204</v>
      </c>
      <c r="G300" s="4">
        <f t="shared" si="23"/>
        <v>10.846264852319845</v>
      </c>
      <c r="I300" s="4">
        <f t="shared" si="24"/>
        <v>1.0452954981572087</v>
      </c>
    </row>
    <row r="301" spans="1:9" x14ac:dyDescent="0.2">
      <c r="A301" s="4">
        <f>IF('True_Odds_Calculator_3-way'!A302="","",'True_Odds_Calculator_3-way'!A302)</f>
        <v>2.35</v>
      </c>
      <c r="B301" s="4">
        <f>IF('True_Odds_Calculator_3-way'!B302="","",'True_Odds_Calculator_3-way'!B302)</f>
        <v>3.39</v>
      </c>
      <c r="C301" s="4">
        <f>IF('True_Odds_Calculator_3-way'!C302="","",'True_Odds_Calculator_3-way'!C302)</f>
        <v>3.22</v>
      </c>
      <c r="D301" s="4">
        <f t="shared" si="20"/>
        <v>3.1076171842260303E-2</v>
      </c>
      <c r="E301" s="4">
        <f t="shared" si="21"/>
        <v>2.4086333650806271</v>
      </c>
      <c r="F301" s="4">
        <f t="shared" si="22"/>
        <v>3.5133759712342547</v>
      </c>
      <c r="G301" s="4">
        <f t="shared" si="23"/>
        <v>3.3311094595220485</v>
      </c>
      <c r="I301" s="4">
        <f t="shared" si="24"/>
        <v>1.0310761718422603</v>
      </c>
    </row>
    <row r="302" spans="1:9" x14ac:dyDescent="0.2">
      <c r="A302" s="4">
        <f>IF('True_Odds_Calculator_3-way'!A303="","",'True_Odds_Calculator_3-way'!A303)</f>
        <v>4.0599999999999996</v>
      </c>
      <c r="B302" s="4">
        <f>IF('True_Odds_Calculator_3-way'!B303="","",'True_Odds_Calculator_3-way'!B303)</f>
        <v>3.76</v>
      </c>
      <c r="C302" s="4">
        <f>IF('True_Odds_Calculator_3-way'!C303="","",'True_Odds_Calculator_3-way'!C303)</f>
        <v>1.93</v>
      </c>
      <c r="D302" s="4">
        <f t="shared" si="20"/>
        <v>3.03975805536294E-2</v>
      </c>
      <c r="E302" s="4">
        <f t="shared" si="21"/>
        <v>4.2341862018563248</v>
      </c>
      <c r="F302" s="4">
        <f t="shared" si="22"/>
        <v>3.9089233377534436</v>
      </c>
      <c r="G302" s="4">
        <f t="shared" si="23"/>
        <v>1.9684954578504885</v>
      </c>
      <c r="I302" s="4">
        <f t="shared" si="24"/>
        <v>1.0303975805536294</v>
      </c>
    </row>
    <row r="303" spans="1:9" x14ac:dyDescent="0.2">
      <c r="A303" s="4">
        <f>IF('True_Odds_Calculator_3-way'!A304="","",'True_Odds_Calculator_3-way'!A304)</f>
        <v>1.6</v>
      </c>
      <c r="B303" s="4">
        <f>IF('True_Odds_Calculator_3-way'!B304="","",'True_Odds_Calculator_3-way'!B304)</f>
        <v>4.09</v>
      </c>
      <c r="C303" s="4">
        <f>IF('True_Odds_Calculator_3-way'!C304="","",'True_Odds_Calculator_3-way'!C304)</f>
        <v>6.21</v>
      </c>
      <c r="D303" s="4">
        <f t="shared" si="20"/>
        <v>3.0529373319317044E-2</v>
      </c>
      <c r="E303" s="4">
        <f t="shared" si="21"/>
        <v>1.6264829358648085</v>
      </c>
      <c r="F303" s="4">
        <f t="shared" si="22"/>
        <v>4.2676258972658987</v>
      </c>
      <c r="G303" s="4">
        <f t="shared" si="23"/>
        <v>6.6289199155689591</v>
      </c>
      <c r="I303" s="4">
        <f t="shared" si="24"/>
        <v>1.030529373319317</v>
      </c>
    </row>
    <row r="304" spans="1:9" x14ac:dyDescent="0.2">
      <c r="A304" s="4">
        <f>IF('True_Odds_Calculator_3-way'!A305="","",'True_Odds_Calculator_3-way'!A305)</f>
        <v>1.25</v>
      </c>
      <c r="B304" s="4">
        <f>IF('True_Odds_Calculator_3-way'!B305="","",'True_Odds_Calculator_3-way'!B305)</f>
        <v>6.42</v>
      </c>
      <c r="C304" s="4">
        <f>IF('True_Odds_Calculator_3-way'!C305="","",'True_Odds_Calculator_3-way'!C305)</f>
        <v>13.96</v>
      </c>
      <c r="D304" s="4">
        <f t="shared" si="20"/>
        <v>2.7396477697739119E-2</v>
      </c>
      <c r="E304" s="4">
        <f t="shared" si="21"/>
        <v>1.2644337630793634</v>
      </c>
      <c r="F304" s="4">
        <f t="shared" si="22"/>
        <v>6.8198365286277829</v>
      </c>
      <c r="G304" s="4">
        <f t="shared" si="23"/>
        <v>15.99972388578394</v>
      </c>
      <c r="I304" s="4">
        <f t="shared" si="24"/>
        <v>1.0273964776977391</v>
      </c>
    </row>
    <row r="305" spans="1:9" x14ac:dyDescent="0.2">
      <c r="A305" s="4">
        <f>IF('True_Odds_Calculator_3-way'!A306="","",'True_Odds_Calculator_3-way'!A306)</f>
        <v>3.09</v>
      </c>
      <c r="B305" s="4">
        <f>IF('True_Odds_Calculator_3-way'!B306="","",'True_Odds_Calculator_3-way'!B306)</f>
        <v>3.25</v>
      </c>
      <c r="C305" s="4">
        <f>IF('True_Odds_Calculator_3-way'!C306="","",'True_Odds_Calculator_3-way'!C306)</f>
        <v>2.5099999999999998</v>
      </c>
      <c r="D305" s="4">
        <f t="shared" si="20"/>
        <v>2.9723277663555425E-2</v>
      </c>
      <c r="E305" s="4">
        <f t="shared" si="21"/>
        <v>3.1875879278893828</v>
      </c>
      <c r="F305" s="4">
        <f t="shared" si="22"/>
        <v>3.3581326000095477</v>
      </c>
      <c r="G305" s="4">
        <f t="shared" si="23"/>
        <v>2.5740117484774037</v>
      </c>
      <c r="I305" s="4">
        <f t="shared" si="24"/>
        <v>1.0297232776635554</v>
      </c>
    </row>
    <row r="306" spans="1:9" x14ac:dyDescent="0.2">
      <c r="A306" s="4">
        <f>IF('True_Odds_Calculator_3-way'!A307="","",'True_Odds_Calculator_3-way'!A307)</f>
        <v>2.69</v>
      </c>
      <c r="B306" s="4">
        <f>IF('True_Odds_Calculator_3-way'!B307="","",'True_Odds_Calculator_3-way'!B307)</f>
        <v>3.53</v>
      </c>
      <c r="C306" s="4">
        <f>IF('True_Odds_Calculator_3-way'!C307="","",'True_Odds_Calculator_3-way'!C307)</f>
        <v>2.67</v>
      </c>
      <c r="D306" s="4">
        <f t="shared" si="20"/>
        <v>2.9565166082073269E-2</v>
      </c>
      <c r="E306" s="4">
        <f t="shared" si="21"/>
        <v>2.7632541406093698</v>
      </c>
      <c r="F306" s="4">
        <f t="shared" si="22"/>
        <v>3.6572289437883798</v>
      </c>
      <c r="G306" s="4">
        <f t="shared" si="23"/>
        <v>2.742154300101606</v>
      </c>
      <c r="I306" s="4">
        <f t="shared" si="24"/>
        <v>1.0295651660820733</v>
      </c>
    </row>
    <row r="307" spans="1:9" x14ac:dyDescent="0.2">
      <c r="A307" s="4">
        <f>IF('True_Odds_Calculator_3-way'!A308="","",'True_Odds_Calculator_3-way'!A308)</f>
        <v>4.0999999999999996</v>
      </c>
      <c r="B307" s="4">
        <f>IF('True_Odds_Calculator_3-way'!B308="","",'True_Odds_Calculator_3-way'!B308)</f>
        <v>4.24</v>
      </c>
      <c r="C307" s="4">
        <f>IF('True_Odds_Calculator_3-way'!C308="","",'True_Odds_Calculator_3-way'!C308)</f>
        <v>1.82</v>
      </c>
      <c r="D307" s="4">
        <f t="shared" si="20"/>
        <v>2.9202045078713157E-2</v>
      </c>
      <c r="E307" s="4">
        <f t="shared" si="21"/>
        <v>4.2704305854998168</v>
      </c>
      <c r="F307" s="4">
        <f t="shared" si="22"/>
        <v>4.4225275462583307</v>
      </c>
      <c r="G307" s="4">
        <f t="shared" si="23"/>
        <v>1.8528244665816092</v>
      </c>
      <c r="I307" s="4">
        <f t="shared" si="24"/>
        <v>1.0292020450787132</v>
      </c>
    </row>
    <row r="308" spans="1:9" x14ac:dyDescent="0.2">
      <c r="A308" s="4">
        <f>IF('True_Odds_Calculator_3-way'!A309="","",'True_Odds_Calculator_3-way'!A309)</f>
        <v>1.88</v>
      </c>
      <c r="B308" s="4">
        <f>IF('True_Odds_Calculator_3-way'!B309="","",'True_Odds_Calculator_3-way'!B309)</f>
        <v>3.4</v>
      </c>
      <c r="C308" s="4">
        <f>IF('True_Odds_Calculator_3-way'!C309="","",'True_Odds_Calculator_3-way'!C309)</f>
        <v>4.29</v>
      </c>
      <c r="D308" s="4">
        <f t="shared" si="20"/>
        <v>5.913277377607784E-2</v>
      </c>
      <c r="E308" s="4">
        <f t="shared" si="21"/>
        <v>1.9523472297638529</v>
      </c>
      <c r="F308" s="4">
        <f t="shared" si="22"/>
        <v>3.6442255897028804</v>
      </c>
      <c r="G308" s="4">
        <f t="shared" si="23"/>
        <v>4.6862703993510495</v>
      </c>
      <c r="I308" s="4">
        <f t="shared" si="24"/>
        <v>1.0591327737760778</v>
      </c>
    </row>
    <row r="309" spans="1: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3.31</v>
      </c>
      <c r="C309" s="4">
        <f>IF('True_Odds_Calculator_3-way'!C310="","",'True_Odds_Calculator_3-way'!C310)</f>
        <v>2.75</v>
      </c>
      <c r="D309" s="4">
        <f t="shared" si="20"/>
        <v>2.4174106329841738E-2</v>
      </c>
      <c r="E309" s="4">
        <f t="shared" si="21"/>
        <v>2.8541671544557077</v>
      </c>
      <c r="F309" s="4">
        <f t="shared" si="22"/>
        <v>3.4007039055150798</v>
      </c>
      <c r="G309" s="4">
        <f t="shared" si="23"/>
        <v>2.8123198764154962</v>
      </c>
      <c r="I309" s="4">
        <f t="shared" si="24"/>
        <v>1.0241741063298417</v>
      </c>
    </row>
    <row r="310" spans="1:9" x14ac:dyDescent="0.2">
      <c r="A310" s="4">
        <f>IF('True_Odds_Calculator_3-way'!A311="","",'True_Odds_Calculator_3-way'!A311)</f>
        <v>4.3899999999999997</v>
      </c>
      <c r="B310" s="4">
        <f>IF('True_Odds_Calculator_3-way'!B311="","",'True_Odds_Calculator_3-way'!B311)</f>
        <v>3.52</v>
      </c>
      <c r="C310" s="4">
        <f>IF('True_Odds_Calculator_3-way'!C311="","",'True_Odds_Calculator_3-way'!C311)</f>
        <v>1.94</v>
      </c>
      <c r="D310" s="4">
        <f t="shared" si="20"/>
        <v>2.7345259418504853E-2</v>
      </c>
      <c r="E310" s="4">
        <f t="shared" si="21"/>
        <v>4.5729892134047159</v>
      </c>
      <c r="F310" s="4">
        <f t="shared" si="22"/>
        <v>3.6366833653915216</v>
      </c>
      <c r="G310" s="4">
        <f t="shared" si="23"/>
        <v>1.9749230938689597</v>
      </c>
      <c r="I310" s="4">
        <f t="shared" si="24"/>
        <v>1.0273452594185049</v>
      </c>
    </row>
    <row r="311" spans="1:9" x14ac:dyDescent="0.2">
      <c r="A311" s="4">
        <f>IF('True_Odds_Calculator_3-way'!A312="","",'True_Odds_Calculator_3-way'!A312)</f>
        <v>2.2400000000000002</v>
      </c>
      <c r="B311" s="4">
        <f>IF('True_Odds_Calculator_3-way'!B312="","",'True_Odds_Calculator_3-way'!B312)</f>
        <v>3.36</v>
      </c>
      <c r="C311" s="4">
        <f>IF('True_Odds_Calculator_3-way'!C312="","",'True_Odds_Calculator_3-way'!C312)</f>
        <v>3.55</v>
      </c>
      <c r="D311" s="4">
        <f t="shared" si="20"/>
        <v>2.573775989268956E-2</v>
      </c>
      <c r="E311" s="4">
        <f t="shared" si="21"/>
        <v>2.2838907327036</v>
      </c>
      <c r="F311" s="4">
        <f t="shared" si="22"/>
        <v>3.4597312191820557</v>
      </c>
      <c r="G311" s="4">
        <f t="shared" si="23"/>
        <v>3.6615164227975034</v>
      </c>
      <c r="I311" s="4">
        <f t="shared" si="24"/>
        <v>1.0257377598926896</v>
      </c>
    </row>
    <row r="312" spans="1: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3.12</v>
      </c>
      <c r="C312" s="4">
        <f>IF('True_Odds_Calculator_3-way'!C313="","",'True_Odds_Calculator_3-way'!C313)</f>
        <v>3.17</v>
      </c>
      <c r="D312" s="4">
        <f t="shared" si="20"/>
        <v>2.5075292127790583E-2</v>
      </c>
      <c r="E312" s="4">
        <f t="shared" si="21"/>
        <v>2.6264185349586002</v>
      </c>
      <c r="F312" s="4">
        <f t="shared" si="22"/>
        <v>3.2035429667649828</v>
      </c>
      <c r="G312" s="4">
        <f t="shared" si="23"/>
        <v>3.2562791049622537</v>
      </c>
      <c r="I312" s="4">
        <f t="shared" si="24"/>
        <v>1.0250752921277906</v>
      </c>
    </row>
    <row r="313" spans="1:9" x14ac:dyDescent="0.2">
      <c r="A313" s="4">
        <f>IF('True_Odds_Calculator_3-way'!A314="","",'True_Odds_Calculator_3-way'!A314)</f>
        <v>1.4</v>
      </c>
      <c r="B313" s="4">
        <f>IF('True_Odds_Calculator_3-way'!B314="","",'True_Odds_Calculator_3-way'!B314)</f>
        <v>5.04</v>
      </c>
      <c r="C313" s="4">
        <f>IF('True_Odds_Calculator_3-way'!C314="","",'True_Odds_Calculator_3-way'!C314)</f>
        <v>8.14</v>
      </c>
      <c r="D313" s="4">
        <f t="shared" si="20"/>
        <v>3.5548535548535432E-2</v>
      </c>
      <c r="E313" s="4">
        <f t="shared" si="21"/>
        <v>1.4236168302997212</v>
      </c>
      <c r="F313" s="4">
        <f t="shared" si="22"/>
        <v>5.3601142777506778</v>
      </c>
      <c r="G313" s="4">
        <f t="shared" si="23"/>
        <v>9.0089594191017142</v>
      </c>
      <c r="I313" s="4">
        <f t="shared" si="24"/>
        <v>1.0355485355485354</v>
      </c>
    </row>
    <row r="314" spans="1:9" x14ac:dyDescent="0.2">
      <c r="A314" s="4">
        <f>IF('True_Odds_Calculator_3-way'!A315="","",'True_Odds_Calculator_3-way'!A315)</f>
        <v>2.12</v>
      </c>
      <c r="B314" s="4">
        <f>IF('True_Odds_Calculator_3-way'!B315="","",'True_Odds_Calculator_3-way'!B315)</f>
        <v>3.81</v>
      </c>
      <c r="C314" s="4">
        <f>IF('True_Odds_Calculator_3-way'!C315="","",'True_Odds_Calculator_3-way'!C315)</f>
        <v>3.35</v>
      </c>
      <c r="D314" s="4">
        <f t="shared" si="20"/>
        <v>3.2672767495164123E-2</v>
      </c>
      <c r="E314" s="4">
        <f t="shared" si="21"/>
        <v>2.1701050247524356</v>
      </c>
      <c r="F314" s="4">
        <f t="shared" si="22"/>
        <v>3.9749377139857565</v>
      </c>
      <c r="G314" s="4">
        <f t="shared" si="23"/>
        <v>3.476851502857691</v>
      </c>
      <c r="I314" s="4">
        <f t="shared" si="24"/>
        <v>1.0326727674951641</v>
      </c>
    </row>
    <row r="315" spans="1:9" x14ac:dyDescent="0.2">
      <c r="A315" s="4">
        <f>IF('True_Odds_Calculator_3-way'!A316="","",'True_Odds_Calculator_3-way'!A316)</f>
        <v>1.48</v>
      </c>
      <c r="B315" s="4">
        <f>IF('True_Odds_Calculator_3-way'!B316="","",'True_Odds_Calculator_3-way'!B316)</f>
        <v>4.6399999999999997</v>
      </c>
      <c r="C315" s="4">
        <f>IF('True_Odds_Calculator_3-way'!C316="","",'True_Odds_Calculator_3-way'!C316)</f>
        <v>6.91</v>
      </c>
      <c r="D315" s="4">
        <f t="shared" si="20"/>
        <v>3.5910717344421528E-2</v>
      </c>
      <c r="E315" s="4">
        <f t="shared" si="21"/>
        <v>1.5066924947635107</v>
      </c>
      <c r="F315" s="4">
        <f t="shared" si="22"/>
        <v>4.9128701915272135</v>
      </c>
      <c r="G315" s="4">
        <f t="shared" si="23"/>
        <v>7.5330950802516634</v>
      </c>
      <c r="I315" s="4">
        <f t="shared" si="24"/>
        <v>1.0359107173444215</v>
      </c>
    </row>
    <row r="316" spans="1:9" x14ac:dyDescent="0.2">
      <c r="A316" s="4">
        <f>IF('True_Odds_Calculator_3-way'!A317="","",'True_Odds_Calculator_3-way'!A317)</f>
        <v>4.3899999999999997</v>
      </c>
      <c r="B316" s="4">
        <f>IF('True_Odds_Calculator_3-way'!B317="","",'True_Odds_Calculator_3-way'!B317)</f>
        <v>3.37</v>
      </c>
      <c r="C316" s="4">
        <f>IF('True_Odds_Calculator_3-way'!C317="","",'True_Odds_Calculator_3-way'!C317)</f>
        <v>1.97</v>
      </c>
      <c r="D316" s="4">
        <f t="shared" si="20"/>
        <v>3.2140551044302246E-2</v>
      </c>
      <c r="E316" s="4">
        <f t="shared" si="21"/>
        <v>4.6066620965859215</v>
      </c>
      <c r="F316" s="4">
        <f t="shared" si="22"/>
        <v>3.4962298122481643</v>
      </c>
      <c r="G316" s="4">
        <f t="shared" si="23"/>
        <v>2.0124745400463486</v>
      </c>
      <c r="I316" s="4">
        <f t="shared" si="24"/>
        <v>1.0321405510443022</v>
      </c>
    </row>
    <row r="317" spans="1:9" x14ac:dyDescent="0.2">
      <c r="A317" s="4">
        <f>IF('True_Odds_Calculator_3-way'!A318="","",'True_Odds_Calculator_3-way'!A318)</f>
        <v>1.27</v>
      </c>
      <c r="B317" s="4">
        <f>IF('True_Odds_Calculator_3-way'!B318="","",'True_Odds_Calculator_3-way'!B318)</f>
        <v>5.98</v>
      </c>
      <c r="C317" s="4">
        <f>IF('True_Odds_Calculator_3-way'!C318="","",'True_Odds_Calculator_3-way'!C318)</f>
        <v>12.3</v>
      </c>
      <c r="D317" s="4">
        <f t="shared" si="20"/>
        <v>3.5926468078838258E-2</v>
      </c>
      <c r="E317" s="4">
        <f t="shared" si="21"/>
        <v>1.2896135670081421</v>
      </c>
      <c r="F317" s="4">
        <f t="shared" si="22"/>
        <v>6.4412822953926021</v>
      </c>
      <c r="G317" s="4">
        <f t="shared" si="23"/>
        <v>14.424743331456302</v>
      </c>
      <c r="I317" s="4">
        <f t="shared" si="24"/>
        <v>1.0359264680788383</v>
      </c>
    </row>
    <row r="318" spans="1:9" x14ac:dyDescent="0.2">
      <c r="A318" s="4">
        <f>IF('True_Odds_Calculator_3-way'!A319="","",'True_Odds_Calculator_3-way'!A319)</f>
        <v>1.27</v>
      </c>
      <c r="B318" s="4">
        <f>IF('True_Odds_Calculator_3-way'!B319="","",'True_Odds_Calculator_3-way'!B319)</f>
        <v>5.83</v>
      </c>
      <c r="C318" s="4">
        <f>IF('True_Odds_Calculator_3-way'!C319="","",'True_Odds_Calculator_3-way'!C319)</f>
        <v>13.44</v>
      </c>
      <c r="D318" s="4">
        <f t="shared" si="20"/>
        <v>3.3332923328837749E-2</v>
      </c>
      <c r="E318" s="4">
        <f t="shared" si="21"/>
        <v>1.2881773907039371</v>
      </c>
      <c r="F318" s="4">
        <f t="shared" si="22"/>
        <v>6.2338072112987675</v>
      </c>
      <c r="G318" s="4">
        <f t="shared" si="23"/>
        <v>15.799338925692858</v>
      </c>
      <c r="I318" s="4">
        <f t="shared" si="24"/>
        <v>1.0333329233288377</v>
      </c>
    </row>
    <row r="319" spans="1:9" x14ac:dyDescent="0.2">
      <c r="A319" s="4">
        <f>IF('True_Odds_Calculator_3-way'!A320="","",'True_Odds_Calculator_3-way'!A320)</f>
        <v>2.85</v>
      </c>
      <c r="B319" s="4">
        <f>IF('True_Odds_Calculator_3-way'!B320="","",'True_Odds_Calculator_3-way'!B320)</f>
        <v>2.89</v>
      </c>
      <c r="C319" s="4">
        <f>IF('True_Odds_Calculator_3-way'!C320="","",'True_Odds_Calculator_3-way'!C320)</f>
        <v>2.92</v>
      </c>
      <c r="D319" s="4">
        <f t="shared" si="20"/>
        <v>3.9363707652788404E-2</v>
      </c>
      <c r="E319" s="4">
        <f t="shared" si="21"/>
        <v>2.9607175802062238</v>
      </c>
      <c r="F319" s="4">
        <f t="shared" si="22"/>
        <v>3.0039093594812165</v>
      </c>
      <c r="G319" s="4">
        <f t="shared" si="23"/>
        <v>3.0363341326225299</v>
      </c>
      <c r="I319" s="4">
        <f t="shared" si="24"/>
        <v>1.0393637076527884</v>
      </c>
    </row>
    <row r="320" spans="1:9" x14ac:dyDescent="0.2">
      <c r="A320" s="4">
        <f>IF('True_Odds_Calculator_3-way'!A321="","",'True_Odds_Calculator_3-way'!A321)</f>
        <v>2.99</v>
      </c>
      <c r="B320" s="4">
        <f>IF('True_Odds_Calculator_3-way'!B321="","",'True_Odds_Calculator_3-way'!B321)</f>
        <v>3.35</v>
      </c>
      <c r="C320" s="4">
        <f>IF('True_Odds_Calculator_3-way'!C321="","",'True_Odds_Calculator_3-way'!C321)</f>
        <v>2.46</v>
      </c>
      <c r="D320" s="4">
        <f t="shared" si="20"/>
        <v>3.9459688262334591E-2</v>
      </c>
      <c r="E320" s="4">
        <f t="shared" si="21"/>
        <v>3.1124051553870649</v>
      </c>
      <c r="F320" s="4">
        <f t="shared" si="22"/>
        <v>3.5044162077265031</v>
      </c>
      <c r="G320" s="4">
        <f t="shared" si="23"/>
        <v>2.542259757562543</v>
      </c>
      <c r="I320" s="4">
        <f t="shared" si="24"/>
        <v>1.0394596882623346</v>
      </c>
    </row>
    <row r="321" spans="1:9" x14ac:dyDescent="0.2">
      <c r="A321" s="4">
        <f>IF('True_Odds_Calculator_3-way'!A322="","",'True_Odds_Calculator_3-way'!A322)</f>
        <v>2.11</v>
      </c>
      <c r="B321" s="4">
        <f>IF('True_Odds_Calculator_3-way'!B322="","",'True_Odds_Calculator_3-way'!B322)</f>
        <v>3.55</v>
      </c>
      <c r="C321" s="4">
        <f>IF('True_Odds_Calculator_3-way'!C322="","",'True_Odds_Calculator_3-way'!C322)</f>
        <v>3.53</v>
      </c>
      <c r="D321" s="4">
        <f t="shared" si="20"/>
        <v>3.8909909114340113E-2</v>
      </c>
      <c r="E321" s="4">
        <f t="shared" si="21"/>
        <v>2.1693683131429449</v>
      </c>
      <c r="F321" s="4">
        <f t="shared" si="22"/>
        <v>3.7213432685629368</v>
      </c>
      <c r="G321" s="4">
        <f t="shared" si="23"/>
        <v>3.6993720230204605</v>
      </c>
      <c r="I321" s="4">
        <f t="shared" si="24"/>
        <v>1.0389099091143401</v>
      </c>
    </row>
    <row r="322" spans="1:9" x14ac:dyDescent="0.2">
      <c r="A322" s="4">
        <f>IF('True_Odds_Calculator_3-way'!A323="","",'True_Odds_Calculator_3-way'!A323)</f>
        <v>5.62</v>
      </c>
      <c r="B322" s="4">
        <f>IF('True_Odds_Calculator_3-way'!B323="","",'True_Odds_Calculator_3-way'!B323)</f>
        <v>3.54</v>
      </c>
      <c r="C322" s="4">
        <f>IF('True_Odds_Calculator_3-way'!C323="","",'True_Odds_Calculator_3-way'!C323)</f>
        <v>1.72</v>
      </c>
      <c r="D322" s="4">
        <f t="shared" si="20"/>
        <v>4.1817167603922289E-2</v>
      </c>
      <c r="E322" s="4">
        <f t="shared" si="21"/>
        <v>6.0976767127662006</v>
      </c>
      <c r="F322" s="4">
        <f t="shared" si="22"/>
        <v>3.7237454556428968</v>
      </c>
      <c r="G322" s="4">
        <f t="shared" si="23"/>
        <v>1.7622502603107359</v>
      </c>
      <c r="I322" s="4">
        <f t="shared" si="24"/>
        <v>1.0418171676039223</v>
      </c>
    </row>
    <row r="323" spans="1:9" x14ac:dyDescent="0.2">
      <c r="A323" s="4">
        <f>IF('True_Odds_Calculator_3-way'!A324="","",'True_Odds_Calculator_3-way'!A324)</f>
        <v>6.05</v>
      </c>
      <c r="B323" s="4">
        <f>IF('True_Odds_Calculator_3-way'!B324="","",'True_Odds_Calculator_3-way'!B324)</f>
        <v>3.6</v>
      </c>
      <c r="C323" s="4">
        <f>IF('True_Odds_Calculator_3-way'!C324="","",'True_Odds_Calculator_3-way'!C324)</f>
        <v>1.71</v>
      </c>
      <c r="D323" s="4">
        <f t="shared" ref="D323:D386" si="25">IF(A323="","",((1/A323)+(1/B323)+(1/C323))-1)</f>
        <v>2.786235561355177E-2</v>
      </c>
      <c r="E323" s="4">
        <f t="shared" ref="E323:E386" si="26">IF(A323="","",(3*A323)/(3-($D323*A323)))</f>
        <v>6.4101822688077643</v>
      </c>
      <c r="F323" s="4">
        <f t="shared" ref="F323:F386" si="27">IF(B323="","",(3*B323)/(3-($D323*B323)))</f>
        <v>3.7245289811592466</v>
      </c>
      <c r="G323" s="4">
        <f t="shared" ref="G323:G386" si="28">IF(C323="","",(3*C323)/(3-($D323*C323)))</f>
        <v>1.7375957003093201</v>
      </c>
      <c r="I323" s="4">
        <f t="shared" ref="I323:I386" si="29">IF(A323="","",D323+1)</f>
        <v>1.0278623556135518</v>
      </c>
    </row>
    <row r="324" spans="1:9" x14ac:dyDescent="0.2">
      <c r="A324" s="4">
        <f>IF('True_Odds_Calculator_3-way'!A325="","",'True_Odds_Calculator_3-way'!A325)</f>
        <v>3.48</v>
      </c>
      <c r="B324" s="4">
        <f>IF('True_Odds_Calculator_3-way'!B325="","",'True_Odds_Calculator_3-way'!B325)</f>
        <v>2.86</v>
      </c>
      <c r="C324" s="4">
        <f>IF('True_Odds_Calculator_3-way'!C325="","",'True_Odds_Calculator_3-way'!C325)</f>
        <v>2.58</v>
      </c>
      <c r="D324" s="4">
        <f t="shared" si="25"/>
        <v>2.4603570714236245E-2</v>
      </c>
      <c r="E324" s="4">
        <f t="shared" si="26"/>
        <v>3.5822375689991133</v>
      </c>
      <c r="F324" s="4">
        <f t="shared" si="27"/>
        <v>2.9286936940224968</v>
      </c>
      <c r="G324" s="4">
        <f t="shared" si="28"/>
        <v>2.6357704536794944</v>
      </c>
      <c r="I324" s="4">
        <f t="shared" si="29"/>
        <v>1.0246035707142362</v>
      </c>
    </row>
    <row r="325" spans="1:9" x14ac:dyDescent="0.2">
      <c r="A325" s="4">
        <f>IF('True_Odds_Calculator_3-way'!A326="","",'True_Odds_Calculator_3-way'!A326)</f>
        <v>1.34</v>
      </c>
      <c r="B325" s="4">
        <f>IF('True_Odds_Calculator_3-way'!B326="","",'True_Odds_Calculator_3-way'!B326)</f>
        <v>5.47</v>
      </c>
      <c r="C325" s="4">
        <f>IF('True_Odds_Calculator_3-way'!C326="","",'True_Odds_Calculator_3-way'!C326)</f>
        <v>10.09</v>
      </c>
      <c r="D325" s="4">
        <f t="shared" si="25"/>
        <v>2.8192040956610764E-2</v>
      </c>
      <c r="E325" s="4">
        <f t="shared" si="26"/>
        <v>1.3570890694132447</v>
      </c>
      <c r="F325" s="4">
        <f t="shared" si="27"/>
        <v>5.7664137816930729</v>
      </c>
      <c r="G325" s="4">
        <f t="shared" si="28"/>
        <v>11.146944728050332</v>
      </c>
      <c r="I325" s="4">
        <f t="shared" si="29"/>
        <v>1.0281920409566108</v>
      </c>
    </row>
    <row r="326" spans="1:9" x14ac:dyDescent="0.2">
      <c r="A326" s="4">
        <f>IF('True_Odds_Calculator_3-way'!A327="","",'True_Odds_Calculator_3-way'!A327)</f>
        <v>2.7</v>
      </c>
      <c r="B326" s="4">
        <f>IF('True_Odds_Calculator_3-way'!B327="","",'True_Odds_Calculator_3-way'!B327)</f>
        <v>3.1</v>
      </c>
      <c r="C326" s="4">
        <f>IF('True_Odds_Calculator_3-way'!C327="","",'True_Odds_Calculator_3-way'!C327)</f>
        <v>2.94</v>
      </c>
      <c r="D326" s="4">
        <f t="shared" si="25"/>
        <v>3.308706995342936E-2</v>
      </c>
      <c r="E326" s="4">
        <f t="shared" si="26"/>
        <v>2.7828692918372426</v>
      </c>
      <c r="F326" s="4">
        <f t="shared" si="27"/>
        <v>3.2097409542691677</v>
      </c>
      <c r="G326" s="4">
        <f t="shared" si="28"/>
        <v>3.0385251771911195</v>
      </c>
      <c r="I326" s="4">
        <f t="shared" si="29"/>
        <v>1.0330870699534294</v>
      </c>
    </row>
    <row r="327" spans="1:9" x14ac:dyDescent="0.2">
      <c r="A327" s="4">
        <f>IF('True_Odds_Calculator_3-way'!A328="","",'True_Odds_Calculator_3-way'!A328)</f>
        <v>2.12</v>
      </c>
      <c r="B327" s="4">
        <f>IF('True_Odds_Calculator_3-way'!B328="","",'True_Odds_Calculator_3-way'!B328)</f>
        <v>3.2</v>
      </c>
      <c r="C327" s="4">
        <f>IF('True_Odds_Calculator_3-way'!C328="","",'True_Odds_Calculator_3-way'!C328)</f>
        <v>4</v>
      </c>
      <c r="D327" s="4">
        <f t="shared" si="25"/>
        <v>3.4198113207547065E-2</v>
      </c>
      <c r="E327" s="4">
        <f t="shared" si="26"/>
        <v>2.1725021349274125</v>
      </c>
      <c r="F327" s="4">
        <f t="shared" si="27"/>
        <v>3.3211488250652743</v>
      </c>
      <c r="G327" s="4">
        <f t="shared" si="28"/>
        <v>4.1911037891268528</v>
      </c>
      <c r="I327" s="4">
        <f t="shared" si="29"/>
        <v>1.0341981132075471</v>
      </c>
    </row>
    <row r="328" spans="1:9" x14ac:dyDescent="0.2">
      <c r="A328" s="4">
        <f>IF('True_Odds_Calculator_3-way'!A329="","",'True_Odds_Calculator_3-way'!A329)</f>
        <v>1.1399999999999999</v>
      </c>
      <c r="B328" s="4">
        <f>IF('True_Odds_Calculator_3-way'!B329="","",'True_Odds_Calculator_3-way'!B329)</f>
        <v>8.26</v>
      </c>
      <c r="C328" s="4">
        <f>IF('True_Odds_Calculator_3-way'!C329="","",'True_Odds_Calculator_3-way'!C329)</f>
        <v>18.670000000000002</v>
      </c>
      <c r="D328" s="4">
        <f t="shared" si="25"/>
        <v>5.1820221711669445E-2</v>
      </c>
      <c r="E328" s="4">
        <f t="shared" si="26"/>
        <v>1.162899448759986</v>
      </c>
      <c r="F328" s="4">
        <f t="shared" si="27"/>
        <v>9.6346568876071927</v>
      </c>
      <c r="G328" s="4">
        <f t="shared" si="28"/>
        <v>27.556972395823674</v>
      </c>
      <c r="I328" s="4">
        <f t="shared" si="29"/>
        <v>1.0518202217116694</v>
      </c>
    </row>
    <row r="329" spans="1:9" x14ac:dyDescent="0.2">
      <c r="A329" s="4">
        <f>IF('True_Odds_Calculator_3-way'!A330="","",'True_Odds_Calculator_3-way'!A330)</f>
        <v>2.88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2.52</v>
      </c>
      <c r="D329" s="4">
        <f t="shared" si="25"/>
        <v>3.390269151138714E-2</v>
      </c>
      <c r="E329" s="4">
        <f t="shared" si="26"/>
        <v>2.976887519260401</v>
      </c>
      <c r="F329" s="4">
        <f t="shared" si="27"/>
        <v>3.5899659337256118</v>
      </c>
      <c r="G329" s="4">
        <f t="shared" si="28"/>
        <v>2.5938688744685612</v>
      </c>
      <c r="I329" s="4">
        <f t="shared" si="29"/>
        <v>1.0339026915113871</v>
      </c>
    </row>
    <row r="330" spans="1:9" x14ac:dyDescent="0.2">
      <c r="A330" s="4">
        <f>IF('True_Odds_Calculator_3-way'!A331="","",'True_Odds_Calculator_3-way'!A331)</f>
        <v>2.2400000000000002</v>
      </c>
      <c r="B330" s="4">
        <f>IF('True_Odds_Calculator_3-way'!B331="","",'True_Odds_Calculator_3-way'!B331)</f>
        <v>3.45</v>
      </c>
      <c r="C330" s="4">
        <f>IF('True_Odds_Calculator_3-way'!C331="","",'True_Odds_Calculator_3-way'!C331)</f>
        <v>3.37</v>
      </c>
      <c r="D330" s="4">
        <f t="shared" si="25"/>
        <v>3.3019548936849885E-2</v>
      </c>
      <c r="E330" s="4">
        <f t="shared" si="26"/>
        <v>2.2966222961143532</v>
      </c>
      <c r="F330" s="4">
        <f t="shared" si="27"/>
        <v>3.5861760010575381</v>
      </c>
      <c r="G330" s="4">
        <f t="shared" si="28"/>
        <v>3.4998149978095379</v>
      </c>
      <c r="I330" s="4">
        <f t="shared" si="29"/>
        <v>1.0330195489368499</v>
      </c>
    </row>
    <row r="331" spans="1:9" x14ac:dyDescent="0.2">
      <c r="A331" s="4">
        <f>IF('True_Odds_Calculator_3-way'!A332="","",'True_Odds_Calculator_3-way'!A332)</f>
        <v>2.38</v>
      </c>
      <c r="B331" s="4">
        <f>IF('True_Odds_Calculator_3-way'!B332="","",'True_Odds_Calculator_3-way'!B332)</f>
        <v>3.1</v>
      </c>
      <c r="C331" s="4">
        <f>IF('True_Odds_Calculator_3-way'!C332="","",'True_Odds_Calculator_3-way'!C332)</f>
        <v>3.48</v>
      </c>
      <c r="D331" s="4">
        <f t="shared" si="25"/>
        <v>3.0105034227261518E-2</v>
      </c>
      <c r="E331" s="4">
        <f t="shared" si="26"/>
        <v>2.4382331192641962</v>
      </c>
      <c r="F331" s="4">
        <f t="shared" si="27"/>
        <v>3.1995327786048491</v>
      </c>
      <c r="G331" s="4">
        <f t="shared" si="28"/>
        <v>3.6059255541865003</v>
      </c>
      <c r="I331" s="4">
        <f t="shared" si="29"/>
        <v>1.0301050342272615</v>
      </c>
    </row>
    <row r="332" spans="1:9" x14ac:dyDescent="0.2">
      <c r="A332" s="4">
        <f>IF('True_Odds_Calculator_3-way'!A333="","",'True_Odds_Calculator_3-way'!A333)</f>
        <v>3.38</v>
      </c>
      <c r="B332" s="4">
        <f>IF('True_Odds_Calculator_3-way'!B333="","",'True_Odds_Calculator_3-way'!B333)</f>
        <v>2.88</v>
      </c>
      <c r="C332" s="4">
        <f>IF('True_Odds_Calculator_3-way'!C333="","",'True_Odds_Calculator_3-way'!C333)</f>
        <v>2.58</v>
      </c>
      <c r="D332" s="4">
        <f t="shared" si="25"/>
        <v>3.0677109612708975E-2</v>
      </c>
      <c r="E332" s="4">
        <f t="shared" si="26"/>
        <v>3.5010047976018686</v>
      </c>
      <c r="F332" s="4">
        <f t="shared" si="27"/>
        <v>2.9673897015732345</v>
      </c>
      <c r="G332" s="4">
        <f t="shared" si="28"/>
        <v>2.6499107789495722</v>
      </c>
      <c r="I332" s="4">
        <f t="shared" si="29"/>
        <v>1.030677109612709</v>
      </c>
    </row>
    <row r="333" spans="1:9" x14ac:dyDescent="0.2">
      <c r="A333" s="4">
        <f>IF('True_Odds_Calculator_3-way'!A334="","",'True_Odds_Calculator_3-way'!A334)</f>
        <v>3.33</v>
      </c>
      <c r="B333" s="4">
        <f>IF('True_Odds_Calculator_3-way'!B334="","",'True_Odds_Calculator_3-way'!B334)</f>
        <v>3.18</v>
      </c>
      <c r="C333" s="4">
        <f>IF('True_Odds_Calculator_3-way'!C334="","",'True_Odds_Calculator_3-way'!C334)</f>
        <v>2.41</v>
      </c>
      <c r="D333" s="4">
        <f t="shared" si="25"/>
        <v>2.9703468441431458E-2</v>
      </c>
      <c r="E333" s="4">
        <f t="shared" si="26"/>
        <v>3.4435363193515478</v>
      </c>
      <c r="F333" s="4">
        <f t="shared" si="27"/>
        <v>3.2833794224803028</v>
      </c>
      <c r="G333" s="4">
        <f t="shared" si="28"/>
        <v>2.468912666476923</v>
      </c>
      <c r="I333" s="4">
        <f t="shared" si="29"/>
        <v>1.0297034684414315</v>
      </c>
    </row>
    <row r="334" spans="1:9" x14ac:dyDescent="0.2">
      <c r="A334" s="4">
        <f>IF('True_Odds_Calculator_3-way'!A335="","",'True_Odds_Calculator_3-way'!A335)</f>
        <v>1.76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5.88</v>
      </c>
      <c r="D334" s="4">
        <f t="shared" si="25"/>
        <v>4.0364649018080234E-2</v>
      </c>
      <c r="E334" s="4">
        <f t="shared" si="26"/>
        <v>1.8026887403314982</v>
      </c>
      <c r="F334" s="4">
        <f t="shared" si="27"/>
        <v>3.4642841924656267</v>
      </c>
      <c r="G334" s="4">
        <f t="shared" si="28"/>
        <v>6.3851601031133853</v>
      </c>
      <c r="I334" s="4">
        <f t="shared" si="29"/>
        <v>1.0403646490180802</v>
      </c>
    </row>
    <row r="335" spans="1:9" x14ac:dyDescent="0.2">
      <c r="A335" s="4">
        <f>IF('True_Odds_Calculator_3-way'!A336="","",'True_Odds_Calculator_3-way'!A336)</f>
        <v>2.2599999999999998</v>
      </c>
      <c r="B335" s="4">
        <f>IF('True_Odds_Calculator_3-way'!B336="","",'True_Odds_Calculator_3-way'!B336)</f>
        <v>3.01</v>
      </c>
      <c r="C335" s="4">
        <f>IF('True_Odds_Calculator_3-way'!C336="","",'True_Odds_Calculator_3-way'!C336)</f>
        <v>3.76</v>
      </c>
      <c r="D335" s="4">
        <f t="shared" si="25"/>
        <v>4.066123653596776E-2</v>
      </c>
      <c r="E335" s="4">
        <f t="shared" si="26"/>
        <v>2.3314146457898293</v>
      </c>
      <c r="F335" s="4">
        <f t="shared" si="27"/>
        <v>3.1380211391949935</v>
      </c>
      <c r="G335" s="4">
        <f t="shared" si="28"/>
        <v>3.9619070356864925</v>
      </c>
      <c r="I335" s="4">
        <f t="shared" si="29"/>
        <v>1.0406612365359678</v>
      </c>
    </row>
    <row r="336" spans="1:9" x14ac:dyDescent="0.2">
      <c r="A336" s="4">
        <f>IF('True_Odds_Calculator_3-way'!A337="","",'True_Odds_Calculator_3-way'!A337)</f>
        <v>2.2000000000000002</v>
      </c>
      <c r="B336" s="4">
        <f>IF('True_Odds_Calculator_3-way'!B337="","",'True_Odds_Calculator_3-way'!B337)</f>
        <v>3.1</v>
      </c>
      <c r="C336" s="4">
        <f>IF('True_Odds_Calculator_3-way'!C337="","",'True_Odds_Calculator_3-way'!C337)</f>
        <v>3.81</v>
      </c>
      <c r="D336" s="4">
        <f t="shared" si="25"/>
        <v>3.9593291307794765E-2</v>
      </c>
      <c r="E336" s="4">
        <f t="shared" si="26"/>
        <v>2.2657873166648264</v>
      </c>
      <c r="F336" s="4">
        <f t="shared" si="27"/>
        <v>3.232240890318943</v>
      </c>
      <c r="G336" s="4">
        <f t="shared" si="28"/>
        <v>4.0117234138910618</v>
      </c>
      <c r="I336" s="4">
        <f t="shared" si="29"/>
        <v>1.0395932913077948</v>
      </c>
    </row>
    <row r="337" spans="1:9" x14ac:dyDescent="0.2">
      <c r="A337" s="4">
        <f>IF('True_Odds_Calculator_3-way'!A338="","",'True_Odds_Calculator_3-way'!A338)</f>
        <v>2.82</v>
      </c>
      <c r="B337" s="4">
        <f>IF('True_Odds_Calculator_3-way'!B338="","",'True_Odds_Calculator_3-way'!B338)</f>
        <v>2.88</v>
      </c>
      <c r="C337" s="4">
        <f>IF('True_Odds_Calculator_3-way'!C338="","",'True_Odds_Calculator_3-way'!C338)</f>
        <v>2.95</v>
      </c>
      <c r="D337" s="4">
        <f t="shared" si="25"/>
        <v>4.0815202147693963E-2</v>
      </c>
      <c r="E337" s="4">
        <f t="shared" si="26"/>
        <v>2.9325095103573537</v>
      </c>
      <c r="F337" s="4">
        <f t="shared" si="27"/>
        <v>2.9974477795682244</v>
      </c>
      <c r="G337" s="4">
        <f t="shared" si="28"/>
        <v>3.0733486923459785</v>
      </c>
      <c r="I337" s="4">
        <f t="shared" si="29"/>
        <v>1.040815202147694</v>
      </c>
    </row>
    <row r="338" spans="1:9" x14ac:dyDescent="0.2">
      <c r="A338" s="4">
        <f>IF('True_Odds_Calculator_3-way'!A339="","",'True_Odds_Calculator_3-way'!A339)</f>
        <v>1.93</v>
      </c>
      <c r="B338" s="4">
        <f>IF('True_Odds_Calculator_3-way'!B339="","",'True_Odds_Calculator_3-way'!B339)</f>
        <v>3.1</v>
      </c>
      <c r="C338" s="4">
        <f>IF('True_Odds_Calculator_3-way'!C339="","",'True_Odds_Calculator_3-way'!C339)</f>
        <v>5.08</v>
      </c>
      <c r="D338" s="4">
        <f t="shared" si="25"/>
        <v>3.7565753887984332E-2</v>
      </c>
      <c r="E338" s="4">
        <f t="shared" si="26"/>
        <v>1.9777980419172689</v>
      </c>
      <c r="F338" s="4">
        <f t="shared" si="27"/>
        <v>3.22519546227571</v>
      </c>
      <c r="G338" s="4">
        <f t="shared" si="28"/>
        <v>5.4250977554910849</v>
      </c>
      <c r="I338" s="4">
        <f t="shared" si="29"/>
        <v>1.0375657538879843</v>
      </c>
    </row>
    <row r="339" spans="1:9" x14ac:dyDescent="0.2">
      <c r="A339" s="4">
        <f>IF('True_Odds_Calculator_3-way'!A340="","",'True_Odds_Calculator_3-way'!A340)</f>
        <v>1.89</v>
      </c>
      <c r="B339" s="4">
        <f>IF('True_Odds_Calculator_3-way'!B340="","",'True_Odds_Calculator_3-way'!B340)</f>
        <v>3.23</v>
      </c>
      <c r="C339" s="4">
        <f>IF('True_Odds_Calculator_3-way'!C340="","",'True_Odds_Calculator_3-way'!C340)</f>
        <v>4.97</v>
      </c>
      <c r="D339" s="4">
        <f t="shared" si="25"/>
        <v>3.990529578110813E-2</v>
      </c>
      <c r="E339" s="4">
        <f t="shared" si="26"/>
        <v>1.938740590525899</v>
      </c>
      <c r="F339" s="4">
        <f t="shared" si="27"/>
        <v>3.375006132004339</v>
      </c>
      <c r="G339" s="4">
        <f t="shared" si="28"/>
        <v>5.3218246193627827</v>
      </c>
      <c r="I339" s="4">
        <f t="shared" si="29"/>
        <v>1.0399052957811081</v>
      </c>
    </row>
    <row r="340" spans="1:9" x14ac:dyDescent="0.2">
      <c r="A340" s="4">
        <f>IF('True_Odds_Calculator_3-way'!A341="","",'True_Odds_Calculator_3-way'!A341)</f>
        <v>2.0699999999999998</v>
      </c>
      <c r="B340" s="4">
        <f>IF('True_Odds_Calculator_3-way'!B341="","",'True_Odds_Calculator_3-way'!B341)</f>
        <v>3.09</v>
      </c>
      <c r="C340" s="4">
        <f>IF('True_Odds_Calculator_3-way'!C341="","",'True_Odds_Calculator_3-way'!C341)</f>
        <v>4.32</v>
      </c>
      <c r="D340" s="4">
        <f t="shared" si="25"/>
        <v>3.8197864390350666E-2</v>
      </c>
      <c r="E340" s="4">
        <f t="shared" si="26"/>
        <v>2.1260348948970575</v>
      </c>
      <c r="F340" s="4">
        <f t="shared" si="27"/>
        <v>3.2165513542055173</v>
      </c>
      <c r="G340" s="4">
        <f t="shared" si="28"/>
        <v>4.571452394849377</v>
      </c>
      <c r="I340" s="4">
        <f t="shared" si="29"/>
        <v>1.0381978643903507</v>
      </c>
    </row>
    <row r="341" spans="1:9" x14ac:dyDescent="0.2">
      <c r="A341" s="4">
        <f>IF('True_Odds_Calculator_3-way'!A342="","",'True_Odds_Calculator_3-way'!A342)</f>
        <v>2.29</v>
      </c>
      <c r="B341" s="4">
        <f>IF('True_Odds_Calculator_3-way'!B342="","",'True_Odds_Calculator_3-way'!B342)</f>
        <v>2.98</v>
      </c>
      <c r="C341" s="4">
        <f>IF('True_Odds_Calculator_3-way'!C342="","",'True_Odds_Calculator_3-way'!C342)</f>
        <v>3.75</v>
      </c>
      <c r="D341" s="4">
        <f t="shared" si="25"/>
        <v>3.8918359172747996E-2</v>
      </c>
      <c r="E341" s="4">
        <f t="shared" si="26"/>
        <v>2.360113498549758</v>
      </c>
      <c r="F341" s="4">
        <f t="shared" si="27"/>
        <v>3.0998362710995275</v>
      </c>
      <c r="G341" s="4">
        <f t="shared" si="28"/>
        <v>3.9417584646230233</v>
      </c>
      <c r="I341" s="4">
        <f t="shared" si="29"/>
        <v>1.038918359172748</v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0.37950664136622392</v>
      </c>
      <c r="D14">
        <f t="shared" si="1"/>
        <v>0.67340067340067333</v>
      </c>
      <c r="E14">
        <f t="shared" si="2"/>
        <v>5.2907314766897251E-2</v>
      </c>
      <c r="F14">
        <f t="shared" si="3"/>
        <v>-0.20265271308914579</v>
      </c>
      <c r="G14">
        <v>0</v>
      </c>
      <c r="H14">
        <f t="shared" si="4"/>
        <v>0.25556002785604304</v>
      </c>
      <c r="I14">
        <f t="shared" si="5"/>
        <v>-1.1229754246395593</v>
      </c>
      <c r="J14">
        <f t="shared" si="6"/>
        <v>1.1229754246395593</v>
      </c>
      <c r="K14">
        <f t="shared" si="7"/>
        <v>0.35260124987265645</v>
      </c>
      <c r="L14">
        <f t="shared" si="8"/>
        <v>0.64739875012734371</v>
      </c>
      <c r="M14">
        <f t="shared" si="9"/>
        <v>2.8360648192856792</v>
      </c>
      <c r="N14">
        <f t="shared" si="10"/>
        <v>1.5446430809501863</v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B21" sqref="B2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8" t="s">
        <v>9</v>
      </c>
      <c r="B1" s="39"/>
      <c r="C1" s="18"/>
      <c r="D1" s="40" t="s">
        <v>25</v>
      </c>
      <c r="E1" s="39"/>
      <c r="F1" s="40" t="s">
        <v>23</v>
      </c>
      <c r="G1" s="39"/>
      <c r="H1" s="40" t="s">
        <v>11</v>
      </c>
      <c r="I1" s="39"/>
      <c r="J1" s="40" t="s">
        <v>10</v>
      </c>
      <c r="K1" s="39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A15" s="14">
        <v>2.6349999999999998</v>
      </c>
      <c r="B15" s="15">
        <v>1.4850000000000001</v>
      </c>
      <c r="C15" s="20">
        <f t="shared" si="0"/>
        <v>5.2907314766897251E-2</v>
      </c>
      <c r="D15" s="17">
        <f>IF(OR($A15="",$B15=""),"",A15*'MPTO_working_2-way'!$G14)</f>
        <v>2.7744107744107742</v>
      </c>
      <c r="E15" s="22">
        <f>IF(OR($A15="",$B15=""),"",B15*'MPTO_working_2-way'!$G14)</f>
        <v>1.5635673624288424</v>
      </c>
      <c r="F15" s="17">
        <f>IF(OR($A15="",$B15=""),"",'MPTO_working_2-way'!D14)</f>
        <v>2.8324360517196134</v>
      </c>
      <c r="G15" s="22">
        <f>IF(OR($A15="",$B15=""),"",'MPTO_working_2-way'!E14)</f>
        <v>1.5457216359946473</v>
      </c>
      <c r="H15" s="17">
        <f>IF(OR($A15="",$B15=""),"",'OddsRatio_working_2-way'!M14)</f>
        <v>2.8360648192856792</v>
      </c>
      <c r="I15" s="17">
        <f>IF(OR($A15="",$B15=""),"",'OddsRatio_working_2-way'!N14)</f>
        <v>1.5446430809501863</v>
      </c>
      <c r="J15" s="17">
        <f>IF('Log_working_2-way'!$D14="","",A15^('Log_working_2-way'!$D14))</f>
        <v>2.864209665734482</v>
      </c>
      <c r="K15" s="22">
        <f>IF('Log_working_2-way'!$D14="","",B15^('Log_working_2-way'!$D14))</f>
        <v>1.5364203492637181</v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320" activePane="bottomLeft" state="frozen"/>
      <selection pane="bottomLeft" activeCell="T330" sqref="T33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1.71093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38" t="s">
        <v>9</v>
      </c>
      <c r="B1" s="38"/>
      <c r="C1" s="39"/>
      <c r="D1" s="18"/>
      <c r="E1" s="40" t="s">
        <v>25</v>
      </c>
      <c r="F1" s="38"/>
      <c r="G1" s="39"/>
      <c r="H1" s="40" t="s">
        <v>23</v>
      </c>
      <c r="I1" s="38"/>
      <c r="J1" s="39"/>
      <c r="K1" s="40" t="s">
        <v>11</v>
      </c>
      <c r="L1" s="38"/>
      <c r="M1" s="39"/>
      <c r="N1" s="40" t="s">
        <v>10</v>
      </c>
      <c r="O1" s="38"/>
      <c r="P1" s="39"/>
      <c r="Q1" s="40" t="s">
        <v>32</v>
      </c>
      <c r="R1" s="41"/>
      <c r="S1" s="41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>(1/H14)*100</f>
        <v>14.366462787982798</v>
      </c>
      <c r="R14" s="24">
        <f t="shared" ref="R14:S17" si="4">(1/F14)*100</f>
        <v>22.400435925987349</v>
      </c>
      <c r="S14" s="24">
        <f t="shared" si="4"/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>(1/H15)*100</f>
        <v>20.563154339750085</v>
      </c>
      <c r="R15" s="24">
        <f t="shared" si="4"/>
        <v>28.270676691729328</v>
      </c>
      <c r="S15" s="24">
        <f t="shared" si="4"/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>(1/H16)*100</f>
        <v>57.764833328743116</v>
      </c>
      <c r="R16" s="24">
        <f t="shared" si="4"/>
        <v>24.231523871811646</v>
      </c>
      <c r="S16" s="24">
        <f t="shared" si="4"/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>(1/H17)*100</f>
        <v>7.4814242082277937</v>
      </c>
      <c r="R17" s="24">
        <f t="shared" si="4"/>
        <v>14.83324094138991</v>
      </c>
      <c r="S17" s="24">
        <f t="shared" si="4"/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5">(1/H18)*100</f>
        <v>86.623861741695535</v>
      </c>
      <c r="R18" s="24">
        <f t="shared" ref="R18:S22" si="6">(1/F18)*100</f>
        <v>10.291673307680048</v>
      </c>
      <c r="S18" s="24">
        <f t="shared" si="6"/>
        <v>5.9177121519160272</v>
      </c>
      <c r="T18" s="26" t="s">
        <v>35</v>
      </c>
      <c r="U18" s="4" t="s">
        <v>37</v>
      </c>
      <c r="V18" s="4" t="s">
        <v>210</v>
      </c>
      <c r="W18" s="4" t="s">
        <v>211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5"/>
        <v>29.404558010807463</v>
      </c>
      <c r="R19" s="24">
        <f t="shared" si="6"/>
        <v>32.075444857214855</v>
      </c>
      <c r="S19" s="24">
        <f t="shared" si="6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5"/>
        <v>33.270453958248098</v>
      </c>
      <c r="R20" s="34">
        <f t="shared" si="6"/>
        <v>29.450328769393497</v>
      </c>
      <c r="S20" s="34">
        <f t="shared" si="6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5"/>
        <v>60.14828962628664</v>
      </c>
      <c r="R21" s="24">
        <f t="shared" si="6"/>
        <v>23.620511737127352</v>
      </c>
      <c r="S21" s="24">
        <f t="shared" si="6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5"/>
        <v>64.676091040247812</v>
      </c>
      <c r="R22" s="24">
        <f t="shared" si="6"/>
        <v>21.264761612749137</v>
      </c>
      <c r="S22" s="24">
        <f t="shared" si="6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5"/>
        <v>37.609370806552128</v>
      </c>
      <c r="R23" s="24">
        <f t="shared" ref="R23:R58" si="7">(1/F23)*100</f>
        <v>32.923010867672019</v>
      </c>
      <c r="S23" s="24">
        <f t="shared" ref="S23:S58" si="8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212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5"/>
        <v>15.179441488196909</v>
      </c>
      <c r="R24" s="24">
        <f t="shared" si="7"/>
        <v>22.083378008246179</v>
      </c>
      <c r="S24" s="24">
        <f t="shared" si="8"/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:Q58" si="9">(1/H25)*100</f>
        <v>29.133210366851763</v>
      </c>
      <c r="R25" s="34">
        <f t="shared" si="7"/>
        <v>32.124586060337414</v>
      </c>
      <c r="S25" s="34">
        <f t="shared" si="8"/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si="9"/>
        <v>38.707345286292657</v>
      </c>
      <c r="R26" s="24">
        <f t="shared" si="7"/>
        <v>28.254404026538555</v>
      </c>
      <c r="S26" s="24">
        <f t="shared" si="8"/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si="9"/>
        <v>23.600210504815859</v>
      </c>
      <c r="R27" s="24">
        <f t="shared" si="7"/>
        <v>24.593095443748652</v>
      </c>
      <c r="S27" s="24">
        <f t="shared" si="8"/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si="9"/>
        <v>42.99321082475204</v>
      </c>
      <c r="R28" s="24">
        <f t="shared" si="7"/>
        <v>29.274873524451937</v>
      </c>
      <c r="S28" s="24">
        <f t="shared" si="8"/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si="9"/>
        <v>75.563378612237159</v>
      </c>
      <c r="R29" s="24">
        <f t="shared" si="7"/>
        <v>17.331604651319019</v>
      </c>
      <c r="S29" s="24">
        <f t="shared" si="8"/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si="9"/>
        <v>45.56735999043692</v>
      </c>
      <c r="R30" s="24">
        <f t="shared" si="7"/>
        <v>28.085106382978726</v>
      </c>
      <c r="S30" s="24">
        <f t="shared" si="8"/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si="9"/>
        <v>60.05043998482963</v>
      </c>
      <c r="R31" s="24">
        <f t="shared" si="7"/>
        <v>22.920629611822989</v>
      </c>
      <c r="S31" s="24">
        <f t="shared" si="8"/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si="9"/>
        <v>46.980718611013863</v>
      </c>
      <c r="R32" s="24">
        <f t="shared" si="7"/>
        <v>28.75069200959587</v>
      </c>
      <c r="S32" s="24">
        <f t="shared" si="8"/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si="9"/>
        <v>47.328871048036135</v>
      </c>
      <c r="R33" s="24">
        <f t="shared" si="7"/>
        <v>27.896024645136571</v>
      </c>
      <c r="S33" s="24">
        <f t="shared" si="8"/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si="9"/>
        <v>29.824332601605182</v>
      </c>
      <c r="R34" s="24">
        <f t="shared" si="7"/>
        <v>27.129822497457962</v>
      </c>
      <c r="S34" s="24">
        <f t="shared" si="8"/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si="9"/>
        <v>33.909754696088825</v>
      </c>
      <c r="R35" s="24">
        <f t="shared" si="7"/>
        <v>31.784819656199094</v>
      </c>
      <c r="S35" s="24">
        <f t="shared" si="8"/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si="9"/>
        <v>41.696669355129281</v>
      </c>
      <c r="R36" s="24">
        <f t="shared" si="7"/>
        <v>28.592288567031055</v>
      </c>
      <c r="S36" s="24">
        <f t="shared" si="8"/>
        <v>30.135364457950192</v>
      </c>
      <c r="T36" s="26" t="s">
        <v>34</v>
      </c>
      <c r="U36" s="4" t="s">
        <v>76</v>
      </c>
      <c r="V36" s="4" t="s">
        <v>216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si="9"/>
        <v>31.254517204297755</v>
      </c>
      <c r="R37" s="24">
        <f t="shared" si="7"/>
        <v>32.65126189339113</v>
      </c>
      <c r="S37" s="24">
        <f t="shared" si="8"/>
        <v>35.990595496124314</v>
      </c>
      <c r="T37" s="26" t="s">
        <v>102</v>
      </c>
      <c r="U37" s="4" t="s">
        <v>76</v>
      </c>
      <c r="V37" s="4" t="s">
        <v>237</v>
      </c>
      <c r="W37" s="4" t="s">
        <v>238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si="9"/>
        <v>61.719784183735612</v>
      </c>
      <c r="R38" s="24">
        <f t="shared" si="7"/>
        <v>23.619795638249204</v>
      </c>
      <c r="S38" s="24">
        <f t="shared" si="8"/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si="9"/>
        <v>18.210296800605171</v>
      </c>
      <c r="R39" s="24">
        <f t="shared" si="7"/>
        <v>28.758931738711809</v>
      </c>
      <c r="S39" s="24">
        <f t="shared" si="8"/>
        <v>52.260173313738413</v>
      </c>
      <c r="T39" s="26" t="s">
        <v>54</v>
      </c>
      <c r="U39" s="4" t="s">
        <v>76</v>
      </c>
      <c r="V39" s="4" t="s">
        <v>239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si="9"/>
        <v>32.832933964729634</v>
      </c>
      <c r="R40" s="24">
        <f t="shared" si="7"/>
        <v>29.814776890806566</v>
      </c>
      <c r="S40" s="24">
        <f t="shared" si="8"/>
        <v>37.327069338529448</v>
      </c>
      <c r="T40" s="26" t="s">
        <v>51</v>
      </c>
      <c r="U40" s="4" t="s">
        <v>76</v>
      </c>
      <c r="V40" s="4" t="s">
        <v>240</v>
      </c>
      <c r="W40" s="4" t="s">
        <v>241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si="9"/>
        <v>23.994848458937</v>
      </c>
      <c r="R41" s="24">
        <f t="shared" si="7"/>
        <v>25.248715064081356</v>
      </c>
      <c r="S41" s="24">
        <f t="shared" si="8"/>
        <v>50.283457966602704</v>
      </c>
      <c r="T41" s="26" t="s">
        <v>104</v>
      </c>
      <c r="U41" s="4" t="s">
        <v>76</v>
      </c>
      <c r="V41" s="4" t="s">
        <v>242</v>
      </c>
      <c r="W41" s="4" t="s">
        <v>243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si="9"/>
        <v>67.651283570566079</v>
      </c>
      <c r="R42" s="24">
        <f t="shared" si="7"/>
        <v>21.276935610114535</v>
      </c>
      <c r="S42" s="24">
        <f t="shared" si="8"/>
        <v>12.823666597447408</v>
      </c>
      <c r="T42" s="26" t="s">
        <v>105</v>
      </c>
      <c r="U42" s="4" t="s">
        <v>76</v>
      </c>
      <c r="V42" s="4" t="s">
        <v>244</v>
      </c>
      <c r="W42" s="4" t="s">
        <v>245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si="9"/>
        <v>25.370916692191532</v>
      </c>
      <c r="R43" s="24">
        <f t="shared" si="7"/>
        <v>30.602764342656137</v>
      </c>
      <c r="S43" s="24">
        <f t="shared" si="8"/>
        <v>43.617733086084613</v>
      </c>
      <c r="T43" s="26" t="s">
        <v>102</v>
      </c>
      <c r="U43" s="4" t="s">
        <v>76</v>
      </c>
      <c r="V43" s="4" t="s">
        <v>246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si="9"/>
        <v>54.366353374945575</v>
      </c>
      <c r="R44" s="24">
        <f t="shared" si="7"/>
        <v>25.358403388307771</v>
      </c>
      <c r="S44" s="24">
        <f t="shared" si="8"/>
        <v>21.360456908169159</v>
      </c>
      <c r="T44" s="26" t="s">
        <v>101</v>
      </c>
      <c r="U44" s="4" t="s">
        <v>76</v>
      </c>
      <c r="V44" s="4" t="s">
        <v>247</v>
      </c>
      <c r="W44" s="4" t="s">
        <v>255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si="9"/>
        <v>42.98598963898236</v>
      </c>
      <c r="R45" s="24">
        <f t="shared" si="7"/>
        <v>30.105112480177393</v>
      </c>
      <c r="S45" s="24">
        <f t="shared" si="8"/>
        <v>27.407833616346466</v>
      </c>
      <c r="T45" s="26" t="s">
        <v>99</v>
      </c>
      <c r="U45" s="4" t="s">
        <v>79</v>
      </c>
      <c r="V45" s="4" t="s">
        <v>248</v>
      </c>
      <c r="W45" s="4" t="s">
        <v>256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si="9"/>
        <v>51.081725398665291</v>
      </c>
      <c r="R46" s="24">
        <f t="shared" si="7"/>
        <v>25.901700616707153</v>
      </c>
      <c r="S46" s="24">
        <f t="shared" si="8"/>
        <v>23.939450569986917</v>
      </c>
      <c r="T46" s="26" t="s">
        <v>51</v>
      </c>
      <c r="U46" s="4" t="s">
        <v>79</v>
      </c>
      <c r="V46" s="4" t="s">
        <v>138</v>
      </c>
      <c r="W46" s="4" t="s">
        <v>257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si="9"/>
        <v>45.41770474346842</v>
      </c>
      <c r="R47" s="24">
        <f t="shared" si="7"/>
        <v>27.691569896893093</v>
      </c>
      <c r="S47" s="24">
        <f t="shared" si="8"/>
        <v>27.530572397492552</v>
      </c>
      <c r="T47" s="26" t="s">
        <v>35</v>
      </c>
      <c r="U47" s="4" t="s">
        <v>79</v>
      </c>
      <c r="V47" s="4" t="s">
        <v>249</v>
      </c>
      <c r="W47" s="4" t="s">
        <v>258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si="9"/>
        <v>68.592972972675838</v>
      </c>
      <c r="R48" s="24">
        <f t="shared" si="7"/>
        <v>20.2557468793722</v>
      </c>
      <c r="S48" s="24">
        <f t="shared" si="8"/>
        <v>12.985876081570122</v>
      </c>
      <c r="T48" s="26" t="s">
        <v>35</v>
      </c>
      <c r="U48" s="4" t="s">
        <v>79</v>
      </c>
      <c r="V48" s="4" t="s">
        <v>250</v>
      </c>
      <c r="W48" s="4" t="s">
        <v>259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si="9"/>
        <v>41.31215776889465</v>
      </c>
      <c r="R49" s="24">
        <f t="shared" si="7"/>
        <v>29.984260958852516</v>
      </c>
      <c r="S49" s="24">
        <f t="shared" si="8"/>
        <v>29.110486483057734</v>
      </c>
      <c r="T49" s="26" t="s">
        <v>99</v>
      </c>
      <c r="U49" s="4" t="s">
        <v>79</v>
      </c>
      <c r="V49" s="4" t="s">
        <v>251</v>
      </c>
      <c r="W49" s="4" t="s">
        <v>260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si="9"/>
        <v>46.642154302512083</v>
      </c>
      <c r="R50" s="24">
        <f t="shared" si="7"/>
        <v>30.209084142613801</v>
      </c>
      <c r="S50" s="24">
        <f t="shared" si="8"/>
        <v>23.833297539650086</v>
      </c>
      <c r="T50" s="26" t="s">
        <v>103</v>
      </c>
      <c r="U50" s="4" t="s">
        <v>79</v>
      </c>
      <c r="V50" s="4" t="s">
        <v>141</v>
      </c>
      <c r="W50" s="4" t="s">
        <v>261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si="9"/>
        <v>36.424543255288185</v>
      </c>
      <c r="R51" s="24">
        <f t="shared" si="7"/>
        <v>29.789895150614392</v>
      </c>
      <c r="S51" s="24">
        <f t="shared" si="8"/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si="9"/>
        <v>51.217747769471899</v>
      </c>
      <c r="R52" s="24">
        <f t="shared" si="7"/>
        <v>26.928571428571423</v>
      </c>
      <c r="S52" s="24">
        <f t="shared" si="8"/>
        <v>22.785714285714281</v>
      </c>
      <c r="T52" s="26" t="s">
        <v>102</v>
      </c>
      <c r="U52" s="4" t="s">
        <v>79</v>
      </c>
      <c r="V52" s="4" t="s">
        <v>217</v>
      </c>
      <c r="W52" s="4" t="s">
        <v>262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si="9"/>
        <v>37.579710592805597</v>
      </c>
      <c r="R53" s="24">
        <f t="shared" si="7"/>
        <v>29.968004939987232</v>
      </c>
      <c r="S53" s="24">
        <f t="shared" si="8"/>
        <v>32.6687359875909</v>
      </c>
      <c r="T53" s="26" t="s">
        <v>54</v>
      </c>
      <c r="U53" s="4" t="s">
        <v>79</v>
      </c>
      <c r="V53" s="4" t="s">
        <v>252</v>
      </c>
      <c r="W53" s="4" t="s">
        <v>263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si="9"/>
        <v>34.21364680696837</v>
      </c>
      <c r="R54" s="24">
        <f t="shared" si="7"/>
        <v>29.984647469763004</v>
      </c>
      <c r="S54" s="24">
        <f t="shared" si="8"/>
        <v>35.845797428003465</v>
      </c>
      <c r="T54" s="26" t="s">
        <v>51</v>
      </c>
      <c r="U54" s="4" t="s">
        <v>79</v>
      </c>
      <c r="V54" s="4" t="s">
        <v>179</v>
      </c>
      <c r="W54" s="4" t="s">
        <v>264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si="9"/>
        <v>59.99482640097343</v>
      </c>
      <c r="R55" s="24">
        <f t="shared" si="7"/>
        <v>24.499071214059729</v>
      </c>
      <c r="S55" s="24">
        <f t="shared" si="8"/>
        <v>16.82414093992066</v>
      </c>
      <c r="T55" s="26" t="s">
        <v>101</v>
      </c>
      <c r="U55" s="4" t="s">
        <v>79</v>
      </c>
      <c r="V55" s="4" t="s">
        <v>215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si="9"/>
        <v>38.071550364135085</v>
      </c>
      <c r="R56" s="24">
        <f t="shared" si="7"/>
        <v>31.032749472011538</v>
      </c>
      <c r="S56" s="24">
        <f t="shared" si="8"/>
        <v>31.134496191591911</v>
      </c>
      <c r="T56" s="26" t="s">
        <v>99</v>
      </c>
      <c r="U56" s="4" t="s">
        <v>79</v>
      </c>
      <c r="V56" s="4" t="s">
        <v>253</v>
      </c>
      <c r="W56" s="4" t="s">
        <v>265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si="9"/>
        <v>42.017691664327351</v>
      </c>
      <c r="R57" s="24">
        <f t="shared" si="7"/>
        <v>28.543220017692406</v>
      </c>
      <c r="S57" s="24">
        <f t="shared" si="8"/>
        <v>29.893845570580059</v>
      </c>
      <c r="T57" s="26" t="s">
        <v>51</v>
      </c>
      <c r="U57" s="4" t="s">
        <v>82</v>
      </c>
      <c r="V57" s="4" t="s">
        <v>143</v>
      </c>
      <c r="W57" s="4" t="s">
        <v>266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si="9"/>
        <v>52.642311349394554</v>
      </c>
      <c r="R58" s="24">
        <f t="shared" si="7"/>
        <v>26.203598638353061</v>
      </c>
      <c r="S58" s="24">
        <f t="shared" si="8"/>
        <v>22.248338466526178</v>
      </c>
      <c r="T58" s="26" t="s">
        <v>106</v>
      </c>
      <c r="U58" s="4" t="s">
        <v>82</v>
      </c>
      <c r="V58" s="4" t="s">
        <v>254</v>
      </c>
      <c r="W58" s="4" t="s">
        <v>267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0">(1/H59)*100</f>
        <v>53.703703703703695</v>
      </c>
      <c r="R59" s="24">
        <f t="shared" ref="R59:R66" si="11">(1/F59)*100</f>
        <v>23.684210526315788</v>
      </c>
      <c r="S59" s="24">
        <f t="shared" ref="S59:S66" si="12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0"/>
        <v>24.259366364629521</v>
      </c>
      <c r="R60" s="24">
        <f t="shared" si="11"/>
        <v>26.91120392228073</v>
      </c>
      <c r="S60" s="24">
        <f t="shared" si="12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0"/>
        <v>35.262345679012341</v>
      </c>
      <c r="R61" s="24">
        <f t="shared" si="11"/>
        <v>29.670329670329672</v>
      </c>
      <c r="S61" s="24">
        <f t="shared" si="12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0"/>
        <v>39.466089466089478</v>
      </c>
      <c r="R62" s="24">
        <f t="shared" si="11"/>
        <v>26.802030456852794</v>
      </c>
      <c r="S62" s="24">
        <f t="shared" si="12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0"/>
        <v>58.298777246145676</v>
      </c>
      <c r="R63" s="24">
        <f t="shared" si="11"/>
        <v>24.612171837708832</v>
      </c>
      <c r="S63" s="24">
        <f t="shared" si="12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0"/>
        <v>42.406353222292495</v>
      </c>
      <c r="R64" s="24">
        <f t="shared" si="11"/>
        <v>27.717067355454006</v>
      </c>
      <c r="S64" s="24">
        <f t="shared" si="12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0"/>
        <v>37.850399419026864</v>
      </c>
      <c r="R65" s="24">
        <f t="shared" si="11"/>
        <v>27.629963160049119</v>
      </c>
      <c r="S65" s="24">
        <f t="shared" si="12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0"/>
        <v>53.148148148148145</v>
      </c>
      <c r="R66" s="24">
        <f t="shared" si="11"/>
        <v>23.316062176165804</v>
      </c>
      <c r="S66" s="24">
        <f t="shared" si="12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:Q98" si="13">(1/H67)*100</f>
        <v>45.525453429886539</v>
      </c>
      <c r="R67" s="24">
        <f t="shared" ref="R67:R98" si="14">(1/F67)*100</f>
        <v>26.599331713244229</v>
      </c>
      <c r="S67" s="24">
        <f t="shared" ref="S67:S98" si="15">(1/G67)*100</f>
        <v>28.522174969623332</v>
      </c>
      <c r="T67" s="26" t="s">
        <v>52</v>
      </c>
      <c r="U67" s="4" t="s">
        <v>82</v>
      </c>
      <c r="V67" s="4" t="s">
        <v>235</v>
      </c>
      <c r="W67" s="4" t="s">
        <v>236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si="13"/>
        <v>29.745505797255607</v>
      </c>
      <c r="R68" s="24">
        <f t="shared" si="14"/>
        <v>27.8256494119127</v>
      </c>
      <c r="S68" s="24">
        <f t="shared" si="15"/>
        <v>42.235360714510342</v>
      </c>
      <c r="T68" s="26" t="s">
        <v>99</v>
      </c>
      <c r="U68" s="4" t="s">
        <v>82</v>
      </c>
      <c r="V68" s="4" t="s">
        <v>233</v>
      </c>
      <c r="W68" s="4" t="s">
        <v>234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6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si="13"/>
        <v>49.334820531252447</v>
      </c>
      <c r="R69" s="24">
        <f t="shared" si="14"/>
        <v>28.912582660197046</v>
      </c>
      <c r="S69" s="24">
        <f t="shared" si="15"/>
        <v>22.579350267963406</v>
      </c>
      <c r="T69" s="26" t="s">
        <v>100</v>
      </c>
      <c r="U69" s="4" t="s">
        <v>43</v>
      </c>
      <c r="V69" s="4" t="s">
        <v>232</v>
      </c>
      <c r="W69" s="4" t="s">
        <v>231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6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si="13"/>
        <v>31.910028147495755</v>
      </c>
      <c r="R70" s="24">
        <f t="shared" si="14"/>
        <v>32.708260152935772</v>
      </c>
      <c r="S70" s="24">
        <f t="shared" si="15"/>
        <v>35.310329919749243</v>
      </c>
      <c r="T70" s="26" t="s">
        <v>103</v>
      </c>
      <c r="U70" s="4" t="s">
        <v>43</v>
      </c>
      <c r="V70" s="4" t="s">
        <v>109</v>
      </c>
      <c r="W70" s="4" t="s">
        <v>230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6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si="13"/>
        <v>37.163798967162037</v>
      </c>
      <c r="R71" s="24">
        <f t="shared" si="14"/>
        <v>32.375058160916268</v>
      </c>
      <c r="S71" s="24">
        <f t="shared" si="15"/>
        <v>30.651869581383629</v>
      </c>
      <c r="T71" s="26" t="s">
        <v>103</v>
      </c>
      <c r="U71" s="4" t="s">
        <v>43</v>
      </c>
      <c r="V71" s="4" t="s">
        <v>229</v>
      </c>
      <c r="W71" s="4" t="s">
        <v>228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6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si="13"/>
        <v>41.502339602731034</v>
      </c>
      <c r="R72" s="24">
        <f t="shared" si="14"/>
        <v>31.323392027245955</v>
      </c>
      <c r="S72" s="24">
        <f t="shared" si="15"/>
        <v>27.590080768184666</v>
      </c>
      <c r="T72" s="26" t="s">
        <v>100</v>
      </c>
      <c r="U72" s="4" t="s">
        <v>43</v>
      </c>
      <c r="V72" s="4" t="s">
        <v>167</v>
      </c>
      <c r="W72" s="4" t="s">
        <v>227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6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si="13"/>
        <v>27.461226701855086</v>
      </c>
      <c r="R73" s="24">
        <f t="shared" si="14"/>
        <v>32.849359728028887</v>
      </c>
      <c r="S73" s="24">
        <f t="shared" si="15"/>
        <v>39.391970794192318</v>
      </c>
      <c r="T73" s="26" t="s">
        <v>51</v>
      </c>
      <c r="U73" s="4" t="s">
        <v>46</v>
      </c>
      <c r="V73" s="4" t="s">
        <v>225</v>
      </c>
      <c r="W73" s="4" t="s">
        <v>226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6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si="13"/>
        <v>54.701319794886672</v>
      </c>
      <c r="R74" s="24">
        <f t="shared" si="14"/>
        <v>28.753895209797815</v>
      </c>
      <c r="S74" s="24">
        <f t="shared" si="15"/>
        <v>17.63714761939271</v>
      </c>
      <c r="T74" s="26" t="s">
        <v>101</v>
      </c>
      <c r="U74" s="4" t="s">
        <v>46</v>
      </c>
      <c r="V74" s="4" t="s">
        <v>223</v>
      </c>
      <c r="W74" s="4" t="s">
        <v>224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6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si="13"/>
        <v>18.44851844578886</v>
      </c>
      <c r="R75" s="24">
        <f t="shared" si="14"/>
        <v>24.840783971422951</v>
      </c>
      <c r="S75" s="24">
        <f t="shared" si="15"/>
        <v>55.950350690351215</v>
      </c>
      <c r="T75" s="26" t="s">
        <v>104</v>
      </c>
      <c r="U75" s="4" t="s">
        <v>47</v>
      </c>
      <c r="V75" s="4" t="s">
        <v>221</v>
      </c>
      <c r="W75" s="4" t="s">
        <v>222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6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si="13"/>
        <v>67.267744397096465</v>
      </c>
      <c r="R76" s="24">
        <f t="shared" si="14"/>
        <v>20.810414223110403</v>
      </c>
      <c r="S76" s="24">
        <f t="shared" si="15"/>
        <v>13.654027173724238</v>
      </c>
      <c r="T76" s="26" t="s">
        <v>35</v>
      </c>
      <c r="U76" s="4" t="s">
        <v>110</v>
      </c>
      <c r="V76" s="4" t="s">
        <v>161</v>
      </c>
      <c r="W76" s="4" t="s">
        <v>220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6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si="13"/>
        <v>52.376373226097847</v>
      </c>
      <c r="R77" s="24">
        <f t="shared" si="14"/>
        <v>25.486945710733526</v>
      </c>
      <c r="S77" s="24">
        <f t="shared" si="15"/>
        <v>23.124740986324081</v>
      </c>
      <c r="T77" s="26" t="s">
        <v>107</v>
      </c>
      <c r="U77" s="4" t="s">
        <v>110</v>
      </c>
      <c r="V77" s="4" t="s">
        <v>159</v>
      </c>
      <c r="W77" s="4" t="s">
        <v>219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6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si="13"/>
        <v>76.703352308665401</v>
      </c>
      <c r="R78" s="24">
        <f t="shared" si="14"/>
        <v>15.211430220811081</v>
      </c>
      <c r="S78" s="24">
        <f t="shared" si="15"/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6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si="13"/>
        <v>60.513385344221291</v>
      </c>
      <c r="R79" s="24">
        <f t="shared" si="14"/>
        <v>25.928554801237951</v>
      </c>
      <c r="S79" s="24">
        <f t="shared" si="15"/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6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si="13"/>
        <v>40.251697418947494</v>
      </c>
      <c r="R80" s="24">
        <f t="shared" si="14"/>
        <v>31.998307085737199</v>
      </c>
      <c r="S80" s="24">
        <f t="shared" si="15"/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6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si="13"/>
        <v>37.151724706957843</v>
      </c>
      <c r="R81" s="24">
        <f t="shared" si="14"/>
        <v>32.199356468468174</v>
      </c>
      <c r="S81" s="24">
        <f t="shared" si="15"/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6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si="13"/>
        <v>52.136524097561967</v>
      </c>
      <c r="R82" s="24">
        <f t="shared" si="14"/>
        <v>26.523125461502318</v>
      </c>
      <c r="S82" s="24">
        <f t="shared" si="15"/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6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si="13"/>
        <v>24.97743046792522</v>
      </c>
      <c r="R83" s="24">
        <f t="shared" si="14"/>
        <v>24.480244273965411</v>
      </c>
      <c r="S83" s="24">
        <f t="shared" si="15"/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6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si="13"/>
        <v>28.825515158089193</v>
      </c>
      <c r="R84" s="24">
        <f t="shared" si="14"/>
        <v>27.358739990935188</v>
      </c>
      <c r="S84" s="24">
        <f t="shared" si="15"/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6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si="13"/>
        <v>39.470199400267035</v>
      </c>
      <c r="R85" s="24">
        <f t="shared" si="14"/>
        <v>30.243978486242106</v>
      </c>
      <c r="S85" s="24">
        <f t="shared" si="15"/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6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si="13"/>
        <v>43.616163073633665</v>
      </c>
      <c r="R86" s="24">
        <f t="shared" si="14"/>
        <v>28.54612133267031</v>
      </c>
      <c r="S86" s="24">
        <f t="shared" si="15"/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6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si="13"/>
        <v>17.071217029729585</v>
      </c>
      <c r="R87" s="24">
        <f t="shared" si="14"/>
        <v>21.467319567884299</v>
      </c>
      <c r="S87" s="24">
        <f t="shared" si="15"/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6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si="13"/>
        <v>44.410988208422864</v>
      </c>
      <c r="R88" s="24">
        <f t="shared" si="14"/>
        <v>26.667151201710666</v>
      </c>
      <c r="S88" s="24">
        <f t="shared" si="15"/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6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si="13"/>
        <v>61.728024543150582</v>
      </c>
      <c r="R89" s="24">
        <f t="shared" si="14"/>
        <v>23.091423185673893</v>
      </c>
      <c r="S89" s="24">
        <f t="shared" si="15"/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6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si="13"/>
        <v>62.258454106280205</v>
      </c>
      <c r="R90" s="24">
        <f t="shared" si="14"/>
        <v>22.778291298032489</v>
      </c>
      <c r="S90" s="24">
        <f t="shared" si="15"/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6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si="13"/>
        <v>38.980521430653262</v>
      </c>
      <c r="R91" s="24">
        <f t="shared" si="14"/>
        <v>31.00673290346111</v>
      </c>
      <c r="S91" s="24">
        <f t="shared" si="15"/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6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si="13"/>
        <v>55.372870496877638</v>
      </c>
      <c r="R92" s="24">
        <f t="shared" si="14"/>
        <v>23.85873867534524</v>
      </c>
      <c r="S92" s="24">
        <f t="shared" si="15"/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6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si="13"/>
        <v>62.93450369710817</v>
      </c>
      <c r="R93" s="24">
        <f t="shared" si="14"/>
        <v>22.67689448880472</v>
      </c>
      <c r="S93" s="24">
        <f t="shared" si="15"/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6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si="13"/>
        <v>55.499875791295118</v>
      </c>
      <c r="R94" s="24">
        <f t="shared" si="14"/>
        <v>27.077117911374675</v>
      </c>
      <c r="S94" s="24">
        <f t="shared" si="15"/>
        <v>18.582335821531643</v>
      </c>
      <c r="T94" s="26" t="s">
        <v>104</v>
      </c>
      <c r="U94" s="4" t="s">
        <v>76</v>
      </c>
      <c r="V94" s="4" t="s">
        <v>240</v>
      </c>
      <c r="W94" s="4" t="s">
        <v>255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6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si="13"/>
        <v>49.729037106637513</v>
      </c>
      <c r="R95" s="24">
        <f t="shared" si="14"/>
        <v>29.268462255099625</v>
      </c>
      <c r="S95" s="24">
        <f t="shared" si="15"/>
        <v>21.850188411641199</v>
      </c>
      <c r="T95" s="26" t="s">
        <v>52</v>
      </c>
      <c r="U95" s="4" t="s">
        <v>76</v>
      </c>
      <c r="V95" s="4" t="s">
        <v>244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6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si="13"/>
        <v>46.022781743230425</v>
      </c>
      <c r="R96" s="24">
        <f t="shared" si="14"/>
        <v>28.730788299454641</v>
      </c>
      <c r="S96" s="24">
        <f t="shared" si="15"/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6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si="13"/>
        <v>34.995569213309672</v>
      </c>
      <c r="R97" s="24">
        <f t="shared" si="14"/>
        <v>32.343351243546088</v>
      </c>
      <c r="S97" s="24">
        <f t="shared" si="15"/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6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si="13"/>
        <v>39.940432073273335</v>
      </c>
      <c r="R98" s="34">
        <f t="shared" si="14"/>
        <v>27.104578923517487</v>
      </c>
      <c r="S98" s="34">
        <f t="shared" si="15"/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6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:Q130" si="17">(1/H99)*100</f>
        <v>29.121442164920431</v>
      </c>
      <c r="R99" s="24">
        <f t="shared" ref="R99:R130" si="18">(1/F99)*100</f>
        <v>28.640891840607217</v>
      </c>
      <c r="S99" s="24">
        <f t="shared" ref="S99:S130" si="19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6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si="17"/>
        <v>55.274993206027702</v>
      </c>
      <c r="R100" s="24">
        <f t="shared" si="18"/>
        <v>25.774306490708327</v>
      </c>
      <c r="S100" s="24">
        <f t="shared" si="19"/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6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si="17"/>
        <v>53.433660510137813</v>
      </c>
      <c r="R101" s="24">
        <f t="shared" si="18"/>
        <v>24.696948723526273</v>
      </c>
      <c r="S101" s="24">
        <f t="shared" si="19"/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6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si="17"/>
        <v>40.071837840946671</v>
      </c>
      <c r="R102" s="24">
        <f t="shared" si="18"/>
        <v>30.592783175249288</v>
      </c>
      <c r="S102" s="24">
        <f t="shared" si="19"/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6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si="17"/>
        <v>56.368385574654532</v>
      </c>
      <c r="R103" s="24">
        <f t="shared" si="18"/>
        <v>25.802889923671451</v>
      </c>
      <c r="S103" s="24">
        <f t="shared" si="19"/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6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si="17"/>
        <v>31.175244655803169</v>
      </c>
      <c r="R104" s="24">
        <f t="shared" si="18"/>
        <v>29.080048211565963</v>
      </c>
      <c r="S104" s="24">
        <f t="shared" si="19"/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6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si="17"/>
        <v>34.083965228910884</v>
      </c>
      <c r="R105" s="24">
        <f t="shared" si="18"/>
        <v>27.774656814024173</v>
      </c>
      <c r="S105" s="24">
        <f t="shared" si="19"/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6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si="17"/>
        <v>43.323778024132743</v>
      </c>
      <c r="R106" s="24">
        <f t="shared" si="18"/>
        <v>27.261409500155231</v>
      </c>
      <c r="S106" s="24">
        <f t="shared" si="19"/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6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si="17"/>
        <v>44.207840800767784</v>
      </c>
      <c r="R107" s="24">
        <f t="shared" si="18"/>
        <v>27.588026192127902</v>
      </c>
      <c r="S107" s="24">
        <f t="shared" si="19"/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6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si="17"/>
        <v>24.643193342624393</v>
      </c>
      <c r="R108" s="24">
        <f t="shared" si="18"/>
        <v>26.641774181399498</v>
      </c>
      <c r="S108" s="24">
        <f t="shared" si="19"/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6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si="17"/>
        <v>44.177737070500953</v>
      </c>
      <c r="R109" s="24">
        <f t="shared" si="18"/>
        <v>26.209563475680369</v>
      </c>
      <c r="S109" s="24">
        <f t="shared" si="19"/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6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si="17"/>
        <v>27.93204799192824</v>
      </c>
      <c r="R110" s="24">
        <f t="shared" si="18"/>
        <v>28.382066276803126</v>
      </c>
      <c r="S110" s="24">
        <f t="shared" si="19"/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6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si="17"/>
        <v>43.484680693983016</v>
      </c>
      <c r="R111" s="24">
        <f t="shared" si="18"/>
        <v>29.460462460747934</v>
      </c>
      <c r="S111" s="24">
        <f t="shared" si="19"/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6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si="17"/>
        <v>52.841868788057845</v>
      </c>
      <c r="R112" s="24">
        <f t="shared" si="18"/>
        <v>26.499642942156626</v>
      </c>
      <c r="S112" s="24">
        <f t="shared" si="19"/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6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si="17"/>
        <v>54.970726596658906</v>
      </c>
      <c r="R113" s="24">
        <f t="shared" si="18"/>
        <v>26.417573739487349</v>
      </c>
      <c r="S113" s="24">
        <f t="shared" si="19"/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6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si="17"/>
        <v>27.305436574775182</v>
      </c>
      <c r="R114" s="34">
        <f t="shared" si="18"/>
        <v>31.977468621812239</v>
      </c>
      <c r="S114" s="34">
        <f t="shared" si="19"/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6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si="17"/>
        <v>41.016058325513995</v>
      </c>
      <c r="R115" s="24">
        <f t="shared" si="18"/>
        <v>27.911127788666079</v>
      </c>
      <c r="S115" s="24">
        <f t="shared" si="19"/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6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si="17"/>
        <v>22.949851336032172</v>
      </c>
      <c r="R116" s="34">
        <f t="shared" si="18"/>
        <v>32.268562947421124</v>
      </c>
      <c r="S116" s="34">
        <f t="shared" si="19"/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6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si="17"/>
        <v>34.538512691370144</v>
      </c>
      <c r="R117" s="24">
        <f t="shared" si="18"/>
        <v>30.289273844971348</v>
      </c>
      <c r="S117" s="24">
        <f t="shared" si="19"/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6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si="17"/>
        <v>14.507548835907045</v>
      </c>
      <c r="R118" s="24">
        <f t="shared" si="18"/>
        <v>23.362359294881518</v>
      </c>
      <c r="S118" s="24">
        <f t="shared" si="19"/>
        <v>60.984859977547856</v>
      </c>
      <c r="T118" s="26" t="s">
        <v>106</v>
      </c>
      <c r="U118" s="4" t="s">
        <v>173</v>
      </c>
      <c r="V118" s="4" t="s">
        <v>218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6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si="17"/>
        <v>82.902028270233998</v>
      </c>
      <c r="R119" s="24">
        <f t="shared" si="18"/>
        <v>13.160931033952277</v>
      </c>
      <c r="S119" s="24">
        <f t="shared" si="19"/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6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si="17"/>
        <v>40.736937786156744</v>
      </c>
      <c r="R120" s="34">
        <f t="shared" si="18"/>
        <v>29.635246228749303</v>
      </c>
      <c r="S120" s="34">
        <f t="shared" si="19"/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6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si="17"/>
        <v>53.770921226164191</v>
      </c>
      <c r="R121" s="24">
        <f t="shared" si="18"/>
        <v>25.792981819124932</v>
      </c>
      <c r="S121" s="24">
        <f t="shared" si="19"/>
        <v>21.474699795108538</v>
      </c>
      <c r="T121" s="26" t="s">
        <v>105</v>
      </c>
      <c r="U121" s="4" t="s">
        <v>79</v>
      </c>
      <c r="V121" s="4" t="s">
        <v>217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6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si="17"/>
        <v>39.662560882002538</v>
      </c>
      <c r="R122" s="24">
        <f t="shared" si="18"/>
        <v>28.900134063340914</v>
      </c>
      <c r="S122" s="24">
        <f t="shared" si="19"/>
        <v>31.766903394020847</v>
      </c>
      <c r="T122" s="26" t="s">
        <v>34</v>
      </c>
      <c r="U122" s="4" t="s">
        <v>76</v>
      </c>
      <c r="V122" s="4" t="s">
        <v>216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6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si="17"/>
        <v>65.029850323967977</v>
      </c>
      <c r="R123" s="24">
        <f t="shared" si="18"/>
        <v>21.553632521634125</v>
      </c>
      <c r="S123" s="24">
        <f t="shared" si="19"/>
        <v>15.053330650030187</v>
      </c>
      <c r="T123" s="26" t="s">
        <v>35</v>
      </c>
      <c r="U123" s="4" t="s">
        <v>79</v>
      </c>
      <c r="V123" s="4" t="s">
        <v>215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6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si="17"/>
        <v>42.449948244085945</v>
      </c>
      <c r="R124" s="24">
        <f t="shared" si="18"/>
        <v>28.943042950046451</v>
      </c>
      <c r="S124" s="24">
        <f t="shared" si="19"/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6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si="17"/>
        <v>41.798708260335218</v>
      </c>
      <c r="R125" s="34">
        <f t="shared" si="18"/>
        <v>28.3501734188774</v>
      </c>
      <c r="S125" s="34">
        <f t="shared" si="19"/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6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si="17"/>
        <v>54.393390023912545</v>
      </c>
      <c r="R126" s="24">
        <f t="shared" si="18"/>
        <v>28.248047874077862</v>
      </c>
      <c r="S126" s="24">
        <f t="shared" si="19"/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6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si="17"/>
        <v>34.206733268779658</v>
      </c>
      <c r="R127" s="24">
        <f t="shared" si="18"/>
        <v>30.5968594940069</v>
      </c>
      <c r="S127" s="24">
        <f t="shared" si="19"/>
        <v>35.240316092540795</v>
      </c>
      <c r="T127" s="26" t="s">
        <v>99</v>
      </c>
      <c r="U127" s="4" t="s">
        <v>183</v>
      </c>
      <c r="V127" s="4" t="s">
        <v>184</v>
      </c>
      <c r="W127" s="4" t="s">
        <v>185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6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si="17"/>
        <v>11.813586208613664</v>
      </c>
      <c r="R128" s="24">
        <f t="shared" si="18"/>
        <v>20.847479290318972</v>
      </c>
      <c r="S128" s="24">
        <f t="shared" si="19"/>
        <v>66.187102082551135</v>
      </c>
      <c r="T128" s="26" t="s">
        <v>99</v>
      </c>
      <c r="U128" s="4" t="s">
        <v>183</v>
      </c>
      <c r="V128" s="4" t="s">
        <v>186</v>
      </c>
      <c r="W128" s="4" t="s">
        <v>187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6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si="17"/>
        <v>54.385467186753885</v>
      </c>
      <c r="R129" s="24">
        <f t="shared" si="18"/>
        <v>25.508611203521248</v>
      </c>
      <c r="S129" s="24">
        <f t="shared" si="19"/>
        <v>21.181257517209609</v>
      </c>
      <c r="T129" s="26" t="s">
        <v>163</v>
      </c>
      <c r="U129" s="4" t="s">
        <v>183</v>
      </c>
      <c r="V129" s="4" t="s">
        <v>188</v>
      </c>
      <c r="W129" s="4" t="s">
        <v>189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6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si="17"/>
        <v>34.552490246744682</v>
      </c>
      <c r="R130" s="24">
        <f t="shared" si="18"/>
        <v>31.018935978358876</v>
      </c>
      <c r="S130" s="24">
        <f t="shared" si="19"/>
        <v>34.490532010820566</v>
      </c>
      <c r="T130" s="26" t="s">
        <v>102</v>
      </c>
      <c r="U130" s="4" t="s">
        <v>183</v>
      </c>
      <c r="V130" s="4" t="s">
        <v>190</v>
      </c>
      <c r="W130" s="4" t="s">
        <v>191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6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:Q162" si="20">(1/H131)*100</f>
        <v>40.942646585341272</v>
      </c>
      <c r="R131" s="24">
        <f t="shared" ref="R131:R162" si="21">(1/F131)*100</f>
        <v>30.513568742197876</v>
      </c>
      <c r="S131" s="24">
        <f t="shared" ref="S131:S162" si="22">(1/G131)*100</f>
        <v>28.93207280129128</v>
      </c>
      <c r="T131" s="26" t="s">
        <v>100</v>
      </c>
      <c r="U131" s="4" t="s">
        <v>39</v>
      </c>
      <c r="V131" s="4" t="s">
        <v>126</v>
      </c>
      <c r="W131" s="4" t="s">
        <v>283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6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si="20"/>
        <v>35.900566381407245</v>
      </c>
      <c r="R132" s="24">
        <f t="shared" si="21"/>
        <v>30.355200930937158</v>
      </c>
      <c r="S132" s="24">
        <f t="shared" si="22"/>
        <v>33.872291947890659</v>
      </c>
      <c r="T132" s="26" t="s">
        <v>52</v>
      </c>
      <c r="U132" s="4" t="s">
        <v>43</v>
      </c>
      <c r="V132" s="4" t="s">
        <v>280</v>
      </c>
      <c r="W132" s="4" t="s">
        <v>192</v>
      </c>
    </row>
    <row r="133" spans="1:23" x14ac:dyDescent="0.2">
      <c r="A133" s="14">
        <v>2.5049999999999999</v>
      </c>
      <c r="B133" s="14">
        <v>3.1440000000000001</v>
      </c>
      <c r="C133" s="15">
        <v>2.9750000000000001</v>
      </c>
      <c r="D133" s="20">
        <f t="shared" ref="D133:D196" si="23">IF(OR($A133="",$B133="",$C133=""),"",(1/A133)+(1/B133)+(1/C133)-1)</f>
        <v>5.3402208348714009E-2</v>
      </c>
      <c r="E133" s="17">
        <f>IF(OR($A133="",$B133="",$C133=""),"",A133*'MPTO_working_3-way'!$I132)</f>
        <v>2.6387725319135287</v>
      </c>
      <c r="F133" s="21">
        <f>IF(OR($A133="",$B133="",$C133=""),"",B133*'MPTO_working_3-way'!$I132)</f>
        <v>3.3118965430483569</v>
      </c>
      <c r="G133" s="22">
        <f>IF(OR($A133="",$B133="",$C133=""),"",C133*'MPTO_working_3-way'!$I132)</f>
        <v>3.1338715698374244</v>
      </c>
      <c r="H133" s="17">
        <f>IF(OR($A133="",$B133="",$C133=""),"",'MPTO_working_3-way'!E132)</f>
        <v>2.621913328120153</v>
      </c>
      <c r="I133" s="21">
        <f>IF(OR($A133="",$B133="",$C133=""),"",'MPTO_working_3-way'!F132)</f>
        <v>3.3303868108519623</v>
      </c>
      <c r="J133" s="22">
        <f>IF(OR($A133="",$B133="",$C133=""),"",'MPTO_working_3-way'!G132)</f>
        <v>3.1413574639036268</v>
      </c>
      <c r="K133" s="17">
        <f>IF(OR($A133="",$B133="",$C133=""),"",'OddsRatio_working_3-way'!H132)</f>
        <v>2.629543092751454</v>
      </c>
      <c r="L133" s="21">
        <f>IF(OR($A133="",$B133="",$C133=""),"",'OddsRatio_working_3-way'!I132)</f>
        <v>3.3214221866173537</v>
      </c>
      <c r="M133" s="22">
        <f>IF(OR($A133="",$B133="",$C133=""),"",'OddsRatio_working_3-way'!J132)</f>
        <v>3.1384369489595492</v>
      </c>
      <c r="N133" s="17">
        <f>IF('Log_working_3-way'!$D132="","",A133^('Log_working_3-way'!$D132))</f>
        <v>2.6225796108276795</v>
      </c>
      <c r="O133" s="21">
        <f>IF('Log_working_3-way'!$D132="","",B133^('Log_working_3-way'!$D132))</f>
        <v>3.3291427604905914</v>
      </c>
      <c r="P133" s="22">
        <f>IF('Log_working_3-way'!$D132="","",C133^('Log_working_3-way'!$D132))</f>
        <v>3.1415085263775224</v>
      </c>
      <c r="Q133" s="24">
        <f t="shared" si="20"/>
        <v>38.14008606901492</v>
      </c>
      <c r="R133" s="24">
        <f t="shared" si="21"/>
        <v>30.194179890642769</v>
      </c>
      <c r="S133" s="24">
        <f t="shared" si="22"/>
        <v>31.909412294514571</v>
      </c>
      <c r="T133" s="26" t="s">
        <v>100</v>
      </c>
      <c r="U133" s="4" t="s">
        <v>49</v>
      </c>
      <c r="V133" s="4" t="s">
        <v>193</v>
      </c>
      <c r="W133" s="4" t="s">
        <v>168</v>
      </c>
    </row>
    <row r="134" spans="1:23" x14ac:dyDescent="0.2">
      <c r="A134" s="14">
        <v>1.99</v>
      </c>
      <c r="B134" s="14">
        <v>3.62</v>
      </c>
      <c r="C134" s="15">
        <v>3.64</v>
      </c>
      <c r="D134" s="20">
        <f t="shared" si="23"/>
        <v>5.3480931461996839E-2</v>
      </c>
      <c r="E134" s="17">
        <f>IF(OR($A134="",$B134="",$C134=""),"",A134*'MPTO_working_3-way'!$I133)</f>
        <v>2.0964270536093736</v>
      </c>
      <c r="F134" s="21">
        <f>IF(OR($A134="",$B134="",$C134=""),"",B134*'MPTO_working_3-way'!$I133)</f>
        <v>3.8136009718924289</v>
      </c>
      <c r="G134" s="22">
        <f>IF(OR($A134="",$B134="",$C134=""),"",C134*'MPTO_working_3-way'!$I133)</f>
        <v>3.8346705905216685</v>
      </c>
      <c r="H134" s="17">
        <f>IF(OR($A134="",$B134="",$C134=""),"",'MPTO_working_3-way'!E133)</f>
        <v>2.0631931907736543</v>
      </c>
      <c r="I134" s="21">
        <f>IF(OR($A134="",$B134="",$C134=""),"",'MPTO_working_3-way'!F133)</f>
        <v>3.8697276799312403</v>
      </c>
      <c r="J134" s="22">
        <f>IF(OR($A134="",$B134="",$C134=""),"",'MPTO_working_3-way'!G133)</f>
        <v>3.8925909959467617</v>
      </c>
      <c r="K134" s="17">
        <f>IF(OR($A134="",$B134="",$C134=""),"",'OddsRatio_working_3-way'!H133)</f>
        <v>2.0760688953949735</v>
      </c>
      <c r="L134" s="21">
        <f>IF(OR($A134="",$B134="",$C134=""),"",'OddsRatio_working_3-way'!I133)</f>
        <v>3.8477782888230601</v>
      </c>
      <c r="M134" s="22">
        <f>IF(OR($A134="",$B134="",$C134=""),"",'OddsRatio_working_3-way'!J133)</f>
        <v>3.8695170543865958</v>
      </c>
      <c r="N134" s="17">
        <f>IF('Log_working_3-way'!$D133="","",A134^('Log_working_3-way'!$D133))</f>
        <v>2.0626279448650302</v>
      </c>
      <c r="O134" s="21">
        <f>IF('Log_working_3-way'!$D133="","",B134^('Log_working_3-way'!$D133))</f>
        <v>3.8709071549587053</v>
      </c>
      <c r="P134" s="22">
        <f>IF('Log_working_3-way'!$D133="","",C134^('Log_working_3-way'!$D133))</f>
        <v>3.8934106634507706</v>
      </c>
      <c r="Q134" s="24">
        <f t="shared" si="20"/>
        <v>48.468558566007133</v>
      </c>
      <c r="R134" s="24">
        <f t="shared" si="21"/>
        <v>26.221935838865924</v>
      </c>
      <c r="S134" s="24">
        <f t="shared" si="22"/>
        <v>26.077859268322705</v>
      </c>
      <c r="T134" s="26" t="s">
        <v>281</v>
      </c>
      <c r="U134" s="4" t="s">
        <v>49</v>
      </c>
      <c r="V134" s="4" t="s">
        <v>194</v>
      </c>
      <c r="W134" s="4" t="s">
        <v>50</v>
      </c>
    </row>
    <row r="135" spans="1:23" x14ac:dyDescent="0.2">
      <c r="A135" s="14">
        <v>1.55</v>
      </c>
      <c r="B135" s="14">
        <v>3.98</v>
      </c>
      <c r="C135" s="15">
        <v>6.3</v>
      </c>
      <c r="D135" s="20">
        <f t="shared" si="23"/>
        <v>5.5147730459774502E-2</v>
      </c>
      <c r="E135" s="17">
        <f>IF(OR($A135="",$B135="",$C135=""),"",A135*'MPTO_working_3-way'!$I134)</f>
        <v>1.6354789822126505</v>
      </c>
      <c r="F135" s="21">
        <f>IF(OR($A135="",$B135="",$C135=""),"",B135*'MPTO_working_3-way'!$I134)</f>
        <v>4.1994879672299028</v>
      </c>
      <c r="G135" s="22">
        <f>IF(OR($A135="",$B135="",$C135=""),"",C135*'MPTO_working_3-way'!$I134)</f>
        <v>6.647430701896579</v>
      </c>
      <c r="H135" s="17">
        <f>IF(OR($A135="",$B135="",$C135=""),"",'MPTO_working_3-way'!E134)</f>
        <v>1.5954594156710507</v>
      </c>
      <c r="I135" s="21">
        <f>IF(OR($A135="",$B135="",$C135=""),"",'MPTO_working_3-way'!F134)</f>
        <v>4.2941731088661106</v>
      </c>
      <c r="J135" s="22">
        <f>IF(OR($A135="",$B135="",$C135=""),"",'MPTO_working_3-way'!G134)</f>
        <v>7.1251672910160888</v>
      </c>
      <c r="K135" s="17">
        <f>IF(OR($A135="",$B135="",$C135=""),"",'OddsRatio_working_3-way'!H134)</f>
        <v>1.6086279305013289</v>
      </c>
      <c r="L135" s="21">
        <f>IF(OR($A135="",$B135="",$C135=""),"",'OddsRatio_working_3-way'!I134)</f>
        <v>4.29765678707993</v>
      </c>
      <c r="M135" s="22">
        <f>IF(OR($A135="",$B135="",$C135=""),"",'OddsRatio_working_3-way'!J134)</f>
        <v>6.8649600575582639</v>
      </c>
      <c r="N135" s="17">
        <f>IF('Log_working_3-way'!$D134="","",A135^('Log_working_3-way'!$D134))</f>
        <v>1.5927865677416626</v>
      </c>
      <c r="O135" s="21">
        <f>IF('Log_working_3-way'!$D134="","",B135^('Log_working_3-way'!$D134))</f>
        <v>4.3366625440528841</v>
      </c>
      <c r="P135" s="22">
        <f>IF('Log_working_3-way'!$D134="","",C135^('Log_working_3-way'!$D134))</f>
        <v>7.0632732079163061</v>
      </c>
      <c r="Q135" s="24">
        <f t="shared" si="20"/>
        <v>62.677871350265576</v>
      </c>
      <c r="R135" s="24">
        <f t="shared" si="21"/>
        <v>23.812426843542724</v>
      </c>
      <c r="S135" s="24">
        <f t="shared" si="22"/>
        <v>15.043406164650802</v>
      </c>
      <c r="T135" s="26" t="s">
        <v>99</v>
      </c>
      <c r="U135" s="4" t="s">
        <v>113</v>
      </c>
      <c r="V135" s="4" t="s">
        <v>195</v>
      </c>
      <c r="W135" s="4" t="s">
        <v>196</v>
      </c>
    </row>
    <row r="136" spans="1:23" x14ac:dyDescent="0.2">
      <c r="A136" s="14">
        <v>2.1360000000000001</v>
      </c>
      <c r="B136" s="14">
        <v>2.9950000000000001</v>
      </c>
      <c r="C136" s="15">
        <v>3.98</v>
      </c>
      <c r="D136" s="20">
        <f t="shared" si="23"/>
        <v>5.3310891775126823E-2</v>
      </c>
      <c r="E136" s="17">
        <f>IF(OR($A136="",$B136="",$C136=""),"",A136*'MPTO_working_3-way'!$I135)</f>
        <v>2.249872064831671</v>
      </c>
      <c r="F136" s="21">
        <f>IF(OR($A136="",$B136="",$C136=""),"",B136*'MPTO_working_3-way'!$I135)</f>
        <v>3.154666120866505</v>
      </c>
      <c r="G136" s="22">
        <f>IF(OR($A136="",$B136="",$C136=""),"",C136*'MPTO_working_3-way'!$I135)</f>
        <v>4.1921773492650045</v>
      </c>
      <c r="H136" s="17">
        <f>IF(OR($A136="",$B136="",$C136=""),"",'MPTO_working_3-way'!E135)</f>
        <v>2.2202757964803328</v>
      </c>
      <c r="I136" s="21">
        <f>IF(OR($A136="",$B136="",$C136=""),"",'MPTO_working_3-way'!F135)</f>
        <v>3.1633604999779346</v>
      </c>
      <c r="J136" s="22">
        <f>IF(OR($A136="",$B136="",$C136=""),"",'MPTO_working_3-way'!G135)</f>
        <v>4.2829123283190489</v>
      </c>
      <c r="K136" s="17">
        <f>IF(OR($A136="",$B136="",$C136=""),"",'OddsRatio_working_3-way'!H135)</f>
        <v>2.2328219672370007</v>
      </c>
      <c r="L136" s="21">
        <f>IF(OR($A136="",$B136="",$C136=""),"",'OddsRatio_working_3-way'!I135)</f>
        <v>3.1650350568994856</v>
      </c>
      <c r="M136" s="22">
        <f>IF(OR($A136="",$B136="",$C136=""),"",'OddsRatio_working_3-way'!J135)</f>
        <v>4.2339872027872012</v>
      </c>
      <c r="N136" s="17">
        <f>IF('Log_working_3-way'!$D135="","",A136^('Log_working_3-way'!$D135))</f>
        <v>2.2207616591534989</v>
      </c>
      <c r="O136" s="21">
        <f>IF('Log_working_3-way'!$D135="","",B136^('Log_working_3-way'!$D135))</f>
        <v>3.1682879821521026</v>
      </c>
      <c r="P136" s="22">
        <f>IF('Log_working_3-way'!$D135="","",C136^('Log_working_3-way'!$D135))</f>
        <v>4.272113691957852</v>
      </c>
      <c r="Q136" s="24">
        <f t="shared" si="20"/>
        <v>45.039449674911502</v>
      </c>
      <c r="R136" s="24">
        <f t="shared" si="21"/>
        <v>31.699075644979064</v>
      </c>
      <c r="S136" s="24">
        <f t="shared" si="22"/>
        <v>23.853952652440277</v>
      </c>
      <c r="T136" s="26" t="s">
        <v>51</v>
      </c>
      <c r="U136" s="4" t="s">
        <v>170</v>
      </c>
      <c r="V136" s="4" t="s">
        <v>197</v>
      </c>
      <c r="W136" s="4" t="s">
        <v>198</v>
      </c>
    </row>
    <row r="137" spans="1:23" x14ac:dyDescent="0.2">
      <c r="A137" s="14">
        <v>3.03</v>
      </c>
      <c r="B137" s="14">
        <v>2.7749999999999999</v>
      </c>
      <c r="C137" s="15">
        <v>2.7749999999999999</v>
      </c>
      <c r="D137" s="20">
        <f t="shared" si="23"/>
        <v>5.0753724021050939E-2</v>
      </c>
      <c r="E137" s="17">
        <f>IF(OR($A137="",$B137="",$C137=""),"",A137*'MPTO_working_3-way'!$I136)</f>
        <v>3.1837837837837841</v>
      </c>
      <c r="F137" s="21">
        <f>IF(OR($A137="",$B137="",$C137=""),"",B137*'MPTO_working_3-way'!$I136)</f>
        <v>2.9158415841584162</v>
      </c>
      <c r="G137" s="22">
        <f>IF(OR($A137="",$B137="",$C137=""),"",C137*'MPTO_working_3-way'!$I136)</f>
        <v>2.9158415841584162</v>
      </c>
      <c r="H137" s="17">
        <f>IF(OR($A137="",$B137="",$C137=""),"",'MPTO_working_3-way'!E136)</f>
        <v>3.1937137973601755</v>
      </c>
      <c r="I137" s="21">
        <f>IF(OR($A137="",$B137="",$C137=""),"",'MPTO_working_3-way'!F136)</f>
        <v>2.9116959570599952</v>
      </c>
      <c r="J137" s="22">
        <f>IF(OR($A137="",$B137="",$C137=""),"",'MPTO_working_3-way'!G136)</f>
        <v>2.9116959570599952</v>
      </c>
      <c r="K137" s="17">
        <f>IF(OR($A137="",$B137="",$C137=""),"",'OddsRatio_working_3-way'!H136)</f>
        <v>3.1887152180468656</v>
      </c>
      <c r="L137" s="21">
        <f>IF(OR($A137="",$B137="",$C137=""),"",'OddsRatio_working_3-way'!I136)</f>
        <v>2.9137780847454118</v>
      </c>
      <c r="M137" s="22">
        <f>IF(OR($A137="",$B137="",$C137=""),"",'OddsRatio_working_3-way'!J136)</f>
        <v>2.9137780847454118</v>
      </c>
      <c r="N137" s="17">
        <f>IF('Log_working_3-way'!$D136="","",A137^('Log_working_3-way'!$D136))</f>
        <v>3.1928698972301315</v>
      </c>
      <c r="O137" s="21">
        <f>IF('Log_working_3-way'!$D136="","",B137^('Log_working_3-way'!$D136))</f>
        <v>2.9120468125007197</v>
      </c>
      <c r="P137" s="22">
        <f>IF('Log_working_3-way'!$D136="","",C137^('Log_working_3-way'!$D136))</f>
        <v>2.9120468125007197</v>
      </c>
      <c r="Q137" s="24">
        <f t="shared" si="20"/>
        <v>31.311509529331303</v>
      </c>
      <c r="R137" s="24">
        <f t="shared" si="21"/>
        <v>34.295415959252971</v>
      </c>
      <c r="S137" s="24">
        <f t="shared" si="22"/>
        <v>34.295415959252971</v>
      </c>
      <c r="T137" s="26" t="s">
        <v>52</v>
      </c>
      <c r="U137" s="4" t="s">
        <v>170</v>
      </c>
      <c r="V137" s="4" t="s">
        <v>199</v>
      </c>
      <c r="W137" s="4" t="s">
        <v>200</v>
      </c>
    </row>
    <row r="138" spans="1:23" x14ac:dyDescent="0.2">
      <c r="A138" s="14">
        <v>1.905</v>
      </c>
      <c r="B138" s="14">
        <v>3.16</v>
      </c>
      <c r="C138" s="15">
        <v>4.7</v>
      </c>
      <c r="D138" s="20">
        <f t="shared" si="23"/>
        <v>5.4156036851439993E-2</v>
      </c>
      <c r="E138" s="17">
        <f>IF(OR($A138="",$B138="",$C138=""),"",A138*'MPTO_working_3-way'!$I137)</f>
        <v>2.0081672502019932</v>
      </c>
      <c r="F138" s="21">
        <f>IF(OR($A138="",$B138="",$C138=""),"",B138*'MPTO_working_3-way'!$I137)</f>
        <v>3.3311330764505507</v>
      </c>
      <c r="G138" s="22">
        <f>IF(OR($A138="",$B138="",$C138=""),"",C138*'MPTO_working_3-way'!$I137)</f>
        <v>4.9545333732017678</v>
      </c>
      <c r="H138" s="17">
        <f>IF(OR($A138="",$B138="",$C138=""),"",'MPTO_working_3-way'!E137)</f>
        <v>1.972844307424549</v>
      </c>
      <c r="I138" s="21">
        <f>IF(OR($A138="",$B138="",$C138=""),"",'MPTO_working_3-way'!F137)</f>
        <v>3.3511650622664177</v>
      </c>
      <c r="J138" s="22">
        <f>IF(OR($A138="",$B138="",$C138=""),"",'MPTO_working_3-way'!G137)</f>
        <v>5.1357389896388748</v>
      </c>
      <c r="K138" s="17">
        <f>IF(OR($A138="",$B138="",$C138=""),"",'OddsRatio_working_3-way'!H137)</f>
        <v>1.9867932836732978</v>
      </c>
      <c r="L138" s="21">
        <f>IF(OR($A138="",$B138="",$C138=""),"",'OddsRatio_working_3-way'!I137)</f>
        <v>3.3552193289882011</v>
      </c>
      <c r="M138" s="22">
        <f>IF(OR($A138="",$B138="",$C138=""),"",'OddsRatio_working_3-way'!J137)</f>
        <v>5.0344034802112709</v>
      </c>
      <c r="N138" s="17">
        <f>IF('Log_working_3-way'!$D137="","",A138^('Log_working_3-way'!$D137))</f>
        <v>1.9725701073415036</v>
      </c>
      <c r="O138" s="21">
        <f>IF('Log_working_3-way'!$D137="","",B138^('Log_working_3-way'!$D137))</f>
        <v>3.3628809537261142</v>
      </c>
      <c r="P138" s="22">
        <f>IF('Log_working_3-way'!$D137="","",C138^('Log_working_3-way'!$D137))</f>
        <v>5.1103036188467508</v>
      </c>
      <c r="Q138" s="24">
        <f t="shared" si="20"/>
        <v>50.68823709182864</v>
      </c>
      <c r="R138" s="24">
        <f t="shared" si="21"/>
        <v>30.019815391630587</v>
      </c>
      <c r="S138" s="24">
        <f t="shared" si="22"/>
        <v>20.183535454798442</v>
      </c>
      <c r="T138" s="26" t="s">
        <v>35</v>
      </c>
      <c r="U138" s="4" t="s">
        <v>170</v>
      </c>
      <c r="V138" s="4" t="s">
        <v>201</v>
      </c>
      <c r="W138" s="4" t="s">
        <v>202</v>
      </c>
    </row>
    <row r="139" spans="1:23" x14ac:dyDescent="0.2">
      <c r="A139" s="14">
        <v>1.8560000000000001</v>
      </c>
      <c r="B139" s="14">
        <v>3.1749999999999998</v>
      </c>
      <c r="C139" s="15">
        <v>5</v>
      </c>
      <c r="D139" s="20">
        <f t="shared" si="23"/>
        <v>5.3753733369535706E-2</v>
      </c>
      <c r="E139" s="17">
        <f>IF(OR($A139="",$B139="",$C139=""),"",A139*'MPTO_working_3-way'!$I138)</f>
        <v>1.9557669291338584</v>
      </c>
      <c r="F139" s="21">
        <f>IF(OR($A139="",$B139="",$C139=""),"",B139*'MPTO_working_3-way'!$I138)</f>
        <v>3.3456681034482756</v>
      </c>
      <c r="G139" s="22">
        <f>IF(OR($A139="",$B139="",$C139=""),"",C139*'MPTO_working_3-way'!$I138)</f>
        <v>5.268768666847679</v>
      </c>
      <c r="H139" s="17">
        <f>IF(OR($A139="",$B139="",$C139=""),"",'MPTO_working_3-way'!E138)</f>
        <v>1.9198457034134646</v>
      </c>
      <c r="I139" s="21">
        <f>IF(OR($A139="",$B139="",$C139=""),"",'MPTO_working_3-way'!F138)</f>
        <v>3.366519145954098</v>
      </c>
      <c r="J139" s="22">
        <f>IF(OR($A139="",$B139="",$C139=""),"",'MPTO_working_3-way'!G138)</f>
        <v>5.4920283821903002</v>
      </c>
      <c r="K139" s="17">
        <f>IF(OR($A139="",$B139="",$C139=""),"",'OddsRatio_working_3-way'!H138)</f>
        <v>1.9338921761798484</v>
      </c>
      <c r="L139" s="21">
        <f>IF(OR($A139="",$B139="",$C139=""),"",'OddsRatio_working_3-way'!I138)</f>
        <v>3.3729152841018344</v>
      </c>
      <c r="M139" s="22">
        <f>IF(OR($A139="",$B139="",$C139=""),"",'OddsRatio_working_3-way'!J138)</f>
        <v>5.3639821316815341</v>
      </c>
      <c r="N139" s="17">
        <f>IF('Log_working_3-way'!$D138="","",A139^('Log_working_3-way'!$D138))</f>
        <v>1.9194741627682652</v>
      </c>
      <c r="O139" s="21">
        <f>IF('Log_working_3-way'!$D138="","",B139^('Log_working_3-way'!$D138))</f>
        <v>3.380856511066118</v>
      </c>
      <c r="P139" s="22">
        <f>IF('Log_working_3-way'!$D138="","",C139^('Log_working_3-way'!$D138))</f>
        <v>5.4572954342321411</v>
      </c>
      <c r="Q139" s="24">
        <f t="shared" si="20"/>
        <v>52.087519232509727</v>
      </c>
      <c r="R139" s="24">
        <f t="shared" si="21"/>
        <v>29.889396350143976</v>
      </c>
      <c r="S139" s="24">
        <f t="shared" si="22"/>
        <v>18.97976668234142</v>
      </c>
      <c r="T139" s="26" t="s">
        <v>52</v>
      </c>
      <c r="U139" s="4" t="s">
        <v>170</v>
      </c>
      <c r="V139" s="4" t="s">
        <v>203</v>
      </c>
      <c r="W139" s="4" t="s">
        <v>171</v>
      </c>
    </row>
    <row r="140" spans="1:23" x14ac:dyDescent="0.2">
      <c r="A140" s="14">
        <v>2.4849999999999999</v>
      </c>
      <c r="B140" s="14">
        <v>2.95</v>
      </c>
      <c r="C140" s="15">
        <v>3.2</v>
      </c>
      <c r="D140" s="20">
        <f t="shared" si="23"/>
        <v>5.3897537768986759E-2</v>
      </c>
      <c r="E140" s="17">
        <f>IF(OR($A140="",$B140="",$C140=""),"",A140*'MPTO_working_3-way'!$I139)</f>
        <v>2.6189353813559322</v>
      </c>
      <c r="F140" s="21">
        <f>IF(OR($A140="",$B140="",$C140=""),"",B140*'MPTO_working_3-way'!$I139)</f>
        <v>3.1089977364185111</v>
      </c>
      <c r="G140" s="22">
        <f>IF(OR($A140="",$B140="",$C140=""),"",C140*'MPTO_working_3-way'!$I139)</f>
        <v>3.372472120860758</v>
      </c>
      <c r="H140" s="17">
        <f>IF(OR($A140="",$B140="",$C140=""),"",'MPTO_working_3-way'!E139)</f>
        <v>2.6011276757350124</v>
      </c>
      <c r="I140" s="21">
        <f>IF(OR($A140="",$B140="",$C140=""),"",'MPTO_working_3-way'!F139)</f>
        <v>3.1150978348195024</v>
      </c>
      <c r="J140" s="22">
        <f>IF(OR($A140="",$B140="",$C140=""),"",'MPTO_working_3-way'!G139)</f>
        <v>3.395191987610902</v>
      </c>
      <c r="K140" s="17">
        <f>IF(OR($A140="",$B140="",$C140=""),"",'OddsRatio_working_3-way'!H139)</f>
        <v>2.6091797619398855</v>
      </c>
      <c r="L140" s="21">
        <f>IF(OR($A140="",$B140="",$C140=""),"",'OddsRatio_working_3-way'!I139)</f>
        <v>3.1130643338604562</v>
      </c>
      <c r="M140" s="22">
        <f>IF(OR($A140="",$B140="",$C140=""),"",'OddsRatio_working_3-way'!J139)</f>
        <v>3.3839700176887195</v>
      </c>
      <c r="N140" s="17">
        <f>IF('Log_working_3-way'!$D139="","",A140^('Log_working_3-way'!$D139))</f>
        <v>2.6018263091271465</v>
      </c>
      <c r="O140" s="21">
        <f>IF('Log_working_3-way'!$D139="","",B140^('Log_working_3-way'!$D139))</f>
        <v>3.1155424809102668</v>
      </c>
      <c r="P140" s="22">
        <f>IF('Log_working_3-way'!$D139="","",C140^('Log_working_3-way'!$D139))</f>
        <v>3.3934747547424142</v>
      </c>
      <c r="Q140" s="24">
        <f t="shared" si="20"/>
        <v>38.444864099853362</v>
      </c>
      <c r="R140" s="24">
        <f t="shared" si="21"/>
        <v>32.164706596151319</v>
      </c>
      <c r="S140" s="24">
        <f t="shared" si="22"/>
        <v>29.651838893326993</v>
      </c>
      <c r="T140" s="26" t="s">
        <v>99</v>
      </c>
      <c r="U140" s="4" t="s">
        <v>170</v>
      </c>
      <c r="V140" s="4" t="s">
        <v>204</v>
      </c>
      <c r="W140" s="4" t="s">
        <v>205</v>
      </c>
    </row>
    <row r="141" spans="1:23" x14ac:dyDescent="0.2">
      <c r="A141" s="14">
        <v>2.09</v>
      </c>
      <c r="B141" s="14">
        <v>2.9649999999999999</v>
      </c>
      <c r="C141" s="15">
        <v>4.22</v>
      </c>
      <c r="D141" s="20">
        <f t="shared" si="23"/>
        <v>5.2703852327969702E-2</v>
      </c>
      <c r="E141" s="17">
        <f>IF(OR($A141="",$B141="",$C141=""),"",A141*'MPTO_working_3-way'!$I140)</f>
        <v>2.2001510513654567</v>
      </c>
      <c r="F141" s="21">
        <f>IF(OR($A141="",$B141="",$C141=""),"",B141*'MPTO_working_3-way'!$I140)</f>
        <v>3.1212669221524298</v>
      </c>
      <c r="G141" s="22">
        <f>IF(OR($A141="",$B141="",$C141=""),"",C141*'MPTO_working_3-way'!$I140)</f>
        <v>4.442410256824032</v>
      </c>
      <c r="H141" s="17">
        <f>IF(OR($A141="",$B141="",$C141=""),"",'MPTO_working_3-way'!E140)</f>
        <v>2.1696635746178297</v>
      </c>
      <c r="I141" s="21">
        <f>IF(OR($A141="",$B141="",$C141=""),"",'MPTO_working_3-way'!F140)</f>
        <v>3.1279307011235566</v>
      </c>
      <c r="J141" s="22">
        <f>IF(OR($A141="",$B141="",$C141=""),"",'MPTO_working_3-way'!G140)</f>
        <v>4.5579085360259972</v>
      </c>
      <c r="K141" s="17">
        <f>IF(OR($A141="",$B141="",$C141=""),"",'OddsRatio_working_3-way'!H140)</f>
        <v>2.1826031164419755</v>
      </c>
      <c r="L141" s="21">
        <f>IF(OR($A141="",$B141="",$C141=""),"",'OddsRatio_working_3-way'!I140)</f>
        <v>3.1319404805582409</v>
      </c>
      <c r="M141" s="22">
        <f>IF(OR($A141="",$B141="",$C141=""),"",'OddsRatio_working_3-way'!J140)</f>
        <v>4.4935614999478561</v>
      </c>
      <c r="N141" s="17">
        <f>IF('Log_working_3-way'!$D140="","",A141^('Log_working_3-way'!$D140))</f>
        <v>2.1702070153157726</v>
      </c>
      <c r="O141" s="21">
        <f>IF('Log_working_3-way'!$D140="","",B141^('Log_working_3-way'!$D140))</f>
        <v>3.1342842476302293</v>
      </c>
      <c r="P141" s="22">
        <f>IF('Log_working_3-way'!$D140="","",C141^('Log_working_3-way'!$D140))</f>
        <v>4.5421025543829163</v>
      </c>
      <c r="Q141" s="24">
        <f t="shared" si="20"/>
        <v>46.090094874554119</v>
      </c>
      <c r="R141" s="24">
        <f t="shared" si="21"/>
        <v>32.038272436834674</v>
      </c>
      <c r="S141" s="24">
        <f t="shared" si="22"/>
        <v>22.510302790335263</v>
      </c>
      <c r="T141" s="26" t="s">
        <v>146</v>
      </c>
      <c r="U141" s="4" t="s">
        <v>170</v>
      </c>
      <c r="V141" s="4" t="s">
        <v>206</v>
      </c>
      <c r="W141" s="4" t="s">
        <v>207</v>
      </c>
    </row>
    <row r="142" spans="1:23" x14ac:dyDescent="0.2">
      <c r="A142" s="14">
        <v>3.06</v>
      </c>
      <c r="B142" s="14">
        <v>2.8159999999999998</v>
      </c>
      <c r="C142" s="15">
        <v>2.6960000000000002</v>
      </c>
      <c r="D142" s="20">
        <f t="shared" si="23"/>
        <v>5.2830903290189468E-2</v>
      </c>
      <c r="E142" s="17">
        <f>IF(OR($A142="",$B142="",$C142=""),"",A142*'MPTO_working_3-way'!$I141)</f>
        <v>3.2216625640679797</v>
      </c>
      <c r="F142" s="21">
        <f>IF(OR($A142="",$B142="",$C142=""),"",B142*'MPTO_working_3-way'!$I141)</f>
        <v>2.9647718236651732</v>
      </c>
      <c r="G142" s="22">
        <f>IF(OR($A142="",$B142="",$C142=""),"",C142*'MPTO_working_3-way'!$I141)</f>
        <v>2.8384321152703511</v>
      </c>
      <c r="H142" s="17">
        <f>IF(OR($A142="",$B142="",$C142=""),"",'MPTO_working_3-way'!E141)</f>
        <v>3.234287750210918</v>
      </c>
      <c r="I142" s="21">
        <f>IF(OR($A142="",$B142="",$C142=""),"",'MPTO_working_3-way'!F141)</f>
        <v>2.9629336824454597</v>
      </c>
      <c r="J142" s="22">
        <f>IF(OR($A142="",$B142="",$C142=""),"",'MPTO_working_3-way'!G141)</f>
        <v>2.8303789538022461</v>
      </c>
      <c r="K142" s="17">
        <f>IF(OR($A142="",$B142="",$C142=""),"",'OddsRatio_working_3-way'!H141)</f>
        <v>3.2279289028689191</v>
      </c>
      <c r="L142" s="21">
        <f>IF(OR($A142="",$B142="",$C142=""),"",'OddsRatio_working_3-way'!I141)</f>
        <v>2.9640382949562909</v>
      </c>
      <c r="M142" s="22">
        <f>IF(OR($A142="",$B142="",$C142=""),"",'OddsRatio_working_3-way'!J141)</f>
        <v>2.8342560287697518</v>
      </c>
      <c r="N142" s="17">
        <f>IF('Log_working_3-way'!$D141="","",A142^('Log_working_3-way'!$D141))</f>
        <v>3.2332162996883795</v>
      </c>
      <c r="O142" s="21">
        <f>IF('Log_working_3-way'!$D141="","",B142^('Log_working_3-way'!$D141))</f>
        <v>2.963256453791228</v>
      </c>
      <c r="P142" s="22">
        <f>IF('Log_working_3-way'!$D141="","",C142^('Log_working_3-way'!$D141))</f>
        <v>2.8309053663833548</v>
      </c>
      <c r="Q142" s="24">
        <f t="shared" si="20"/>
        <v>30.918708452418525</v>
      </c>
      <c r="R142" s="24">
        <f t="shared" si="21"/>
        <v>33.729408516968391</v>
      </c>
      <c r="S142" s="24">
        <f t="shared" si="22"/>
        <v>35.230717501403177</v>
      </c>
      <c r="T142" s="26" t="s">
        <v>103</v>
      </c>
      <c r="U142" s="4" t="s">
        <v>170</v>
      </c>
      <c r="V142" s="4" t="s">
        <v>208</v>
      </c>
      <c r="W142" s="4" t="s">
        <v>209</v>
      </c>
    </row>
    <row r="143" spans="1:23" x14ac:dyDescent="0.2">
      <c r="A143" s="14">
        <v>3.15</v>
      </c>
      <c r="B143" s="14">
        <v>3.08</v>
      </c>
      <c r="C143" s="15">
        <v>2.4319999999999999</v>
      </c>
      <c r="D143" s="20">
        <f t="shared" si="23"/>
        <v>5.3319852661958045E-2</v>
      </c>
      <c r="E143" s="17">
        <f>IF(OR($A143="",$B143="",$C143=""),"",A143*'MPTO_working_3-way'!$I142)</f>
        <v>3.3179575358851676</v>
      </c>
      <c r="F143" s="21">
        <f>IF(OR($A143="",$B143="",$C143=""),"",B143*'MPTO_working_3-way'!$I142)</f>
        <v>3.244225146198831</v>
      </c>
      <c r="G143" s="22">
        <f>IF(OR($A143="",$B143="",$C143=""),"",C143*'MPTO_working_3-way'!$I142)</f>
        <v>2.5616738816738818</v>
      </c>
      <c r="H143" s="17">
        <f>IF(OR($A143="",$B143="",$C143=""),"",'MPTO_working_3-way'!E142)</f>
        <v>3.3368143732808186</v>
      </c>
      <c r="I143" s="21">
        <f>IF(OR($A143="",$B143="",$C143=""),"",'MPTO_working_3-way'!F142)</f>
        <v>3.2583686915815582</v>
      </c>
      <c r="J143" s="22">
        <f>IF(OR($A143="",$B143="",$C143=""),"",'MPTO_working_3-way'!G142)</f>
        <v>2.5418714456930043</v>
      </c>
      <c r="K143" s="17">
        <f>IF(OR($A143="",$B143="",$C143=""),"",'OddsRatio_working_3-way'!H142)</f>
        <v>3.3281260930566816</v>
      </c>
      <c r="L143" s="21">
        <f>IF(OR($A143="",$B143="",$C143=""),"",'OddsRatio_working_3-way'!I142)</f>
        <v>3.2523266388641381</v>
      </c>
      <c r="M143" s="22">
        <f>IF(OR($A143="",$B143="",$C143=""),"",'OddsRatio_working_3-way'!J142)</f>
        <v>2.5506402629103104</v>
      </c>
      <c r="N143" s="17">
        <f>IF('Log_working_3-way'!$D142="","",A143^('Log_working_3-way'!$D142))</f>
        <v>3.3359659845435239</v>
      </c>
      <c r="O143" s="21">
        <f>IF('Log_working_3-way'!$D142="","",B143^('Log_working_3-way'!$D142))</f>
        <v>3.2581709863792123</v>
      </c>
      <c r="P143" s="22">
        <f>IF('Log_working_3-way'!$D142="","",C143^('Log_working_3-way'!$D142))</f>
        <v>2.5424843515537798</v>
      </c>
      <c r="Q143" s="24">
        <f t="shared" si="20"/>
        <v>29.968703323966484</v>
      </c>
      <c r="R143" s="24">
        <f t="shared" si="21"/>
        <v>30.824001261801214</v>
      </c>
      <c r="S143" s="24">
        <f t="shared" si="22"/>
        <v>39.036975282215366</v>
      </c>
      <c r="T143" s="26" t="s">
        <v>103</v>
      </c>
      <c r="U143" s="4" t="s">
        <v>170</v>
      </c>
      <c r="V143" s="4" t="s">
        <v>213</v>
      </c>
      <c r="W143" s="4" t="s">
        <v>214</v>
      </c>
    </row>
    <row r="144" spans="1:23" x14ac:dyDescent="0.2">
      <c r="A144" s="14">
        <v>2.4300000000000002</v>
      </c>
      <c r="B144" s="14">
        <v>3.42</v>
      </c>
      <c r="C144" s="15">
        <v>2.8650000000000002</v>
      </c>
      <c r="D144" s="20">
        <f t="shared" si="23"/>
        <v>5.296043417962526E-2</v>
      </c>
      <c r="E144" s="17">
        <f>IF(OR($A144="",$B144="",$C144=""),"",A144*'MPTO_working_3-way'!$I143)</f>
        <v>2.5586938550564895</v>
      </c>
      <c r="F144" s="21">
        <f>IF(OR($A144="",$B144="",$C144=""),"",B144*'MPTO_working_3-way'!$I143)</f>
        <v>3.6011246848943181</v>
      </c>
      <c r="G144" s="22">
        <f>IF(OR($A144="",$B144="",$C144=""),"",C144*'MPTO_working_3-way'!$I143)</f>
        <v>3.0167316439246266</v>
      </c>
      <c r="H144" s="17">
        <f>IF(OR($A144="",$B144="",$C144=""),"",'MPTO_working_3-way'!E143)</f>
        <v>2.538914219522705</v>
      </c>
      <c r="I144" s="21">
        <f>IF(OR($A144="",$B144="",$C144=""),"",'MPTO_working_3-way'!F143)</f>
        <v>3.639749493359675</v>
      </c>
      <c r="J144" s="22">
        <f>IF(OR($A144="",$B144="",$C144=""),"",'MPTO_working_3-way'!G143)</f>
        <v>3.017622964376518</v>
      </c>
      <c r="K144" s="17">
        <f>IF(OR($A144="",$B144="",$C144=""),"",'OddsRatio_working_3-way'!H143)</f>
        <v>2.5479490310164246</v>
      </c>
      <c r="L144" s="21">
        <f>IF(OR($A144="",$B144="",$C144=""),"",'OddsRatio_working_3-way'!I143)</f>
        <v>3.6196060524893334</v>
      </c>
      <c r="M144" s="22">
        <f>IF(OR($A144="",$B144="",$C144=""),"",'OddsRatio_working_3-way'!J143)</f>
        <v>3.0188286313605817</v>
      </c>
      <c r="N144" s="17">
        <f>IF('Log_working_3-way'!$D143="","",A144^('Log_working_3-way'!$D143))</f>
        <v>2.5397880657446179</v>
      </c>
      <c r="O144" s="21">
        <f>IF('Log_working_3-way'!$D143="","",B144^('Log_working_3-way'!$D143))</f>
        <v>3.6358336446891264</v>
      </c>
      <c r="P144" s="22">
        <f>IF('Log_working_3-way'!$D143="","",C144^('Log_working_3-way'!$D143))</f>
        <v>3.019084172805468</v>
      </c>
      <c r="Q144" s="24">
        <f t="shared" si="20"/>
        <v>39.38691556849809</v>
      </c>
      <c r="R144" s="24">
        <f t="shared" si="21"/>
        <v>27.769102363900704</v>
      </c>
      <c r="S144" s="24">
        <f t="shared" si="22"/>
        <v>33.148457272090894</v>
      </c>
      <c r="T144" s="26" t="s">
        <v>52</v>
      </c>
      <c r="U144" s="4" t="s">
        <v>268</v>
      </c>
      <c r="V144" s="4" t="s">
        <v>269</v>
      </c>
      <c r="W144" s="4" t="s">
        <v>270</v>
      </c>
    </row>
    <row r="145" spans="1:23" x14ac:dyDescent="0.2">
      <c r="A145" s="14">
        <v>3.4</v>
      </c>
      <c r="B145" s="14">
        <v>3.58</v>
      </c>
      <c r="C145" s="15">
        <v>2.085</v>
      </c>
      <c r="D145" s="20">
        <f t="shared" si="23"/>
        <v>5.3063562951807475E-2</v>
      </c>
      <c r="E145" s="17">
        <f>IF(OR($A145="",$B145="",$C145=""),"",A145*'MPTO_working_3-way'!$I144)</f>
        <v>3.5804161140361455</v>
      </c>
      <c r="F145" s="21">
        <f>IF(OR($A145="",$B145="",$C145=""),"",B145*'MPTO_working_3-way'!$I144)</f>
        <v>3.769967555367471</v>
      </c>
      <c r="G145" s="22">
        <f>IF(OR($A145="",$B145="",$C145=""),"",C145*'MPTO_working_3-way'!$I144)</f>
        <v>2.1956375287545185</v>
      </c>
      <c r="H145" s="17">
        <f>IF(OR($A145="",$B145="",$C145=""),"",'MPTO_working_3-way'!E144)</f>
        <v>3.6175550763985171</v>
      </c>
      <c r="I145" s="21">
        <f>IF(OR($A145="",$B145="",$C145=""),"",'MPTO_working_3-way'!F144)</f>
        <v>3.8220199273907252</v>
      </c>
      <c r="J145" s="22">
        <f>IF(OR($A145="",$B145="",$C145=""),"",'MPTO_working_3-way'!G144)</f>
        <v>2.1648374207974448</v>
      </c>
      <c r="K145" s="17">
        <f>IF(OR($A145="",$B145="",$C145=""),"",'OddsRatio_working_3-way'!H144)</f>
        <v>3.6039032345693216</v>
      </c>
      <c r="L145" s="21">
        <f>IF(OR($A145="",$B145="",$C145=""),"",'OddsRatio_working_3-way'!I144)</f>
        <v>3.7991959771620221</v>
      </c>
      <c r="M145" s="22">
        <f>IF(OR($A145="",$B145="",$C145=""),"",'OddsRatio_working_3-way'!J144)</f>
        <v>2.1771812539615474</v>
      </c>
      <c r="N145" s="17">
        <f>IF('Log_working_3-way'!$D144="","",A145^('Log_working_3-way'!$D144))</f>
        <v>3.619129089605384</v>
      </c>
      <c r="O145" s="21">
        <f>IF('Log_working_3-way'!$D144="","",B145^('Log_working_3-way'!$D144))</f>
        <v>3.8207764220113076</v>
      </c>
      <c r="P145" s="22">
        <f>IF('Log_working_3-way'!$D144="","",C145^('Log_working_3-way'!$D144))</f>
        <v>2.1646730778101193</v>
      </c>
      <c r="Q145" s="24">
        <f t="shared" si="20"/>
        <v>27.642979274155437</v>
      </c>
      <c r="R145" s="24">
        <f t="shared" si="21"/>
        <v>26.52542721690682</v>
      </c>
      <c r="S145" s="24">
        <f t="shared" si="22"/>
        <v>45.544858242938339</v>
      </c>
      <c r="T145" s="26" t="s">
        <v>102</v>
      </c>
      <c r="U145" s="4" t="s">
        <v>39</v>
      </c>
      <c r="V145" s="4" t="s">
        <v>74</v>
      </c>
      <c r="W145" s="4" t="s">
        <v>130</v>
      </c>
    </row>
    <row r="146" spans="1:23" x14ac:dyDescent="0.2">
      <c r="A146" s="14">
        <v>3.52</v>
      </c>
      <c r="B146" s="14">
        <v>3.32</v>
      </c>
      <c r="C146" s="15">
        <v>2.1360000000000001</v>
      </c>
      <c r="D146" s="20">
        <f t="shared" si="23"/>
        <v>5.3460522375508246E-2</v>
      </c>
      <c r="E146" s="17">
        <f>IF(OR($A146="",$B146="",$C146=""),"",A146*'MPTO_working_3-way'!$I145)</f>
        <v>3.7081810387617891</v>
      </c>
      <c r="F146" s="21">
        <f>IF(OR($A146="",$B146="",$C146=""),"",B146*'MPTO_working_3-way'!$I145)</f>
        <v>3.4974889342866873</v>
      </c>
      <c r="G146" s="22">
        <f>IF(OR($A146="",$B146="",$C146=""),"",C146*'MPTO_working_3-way'!$I145)</f>
        <v>2.2501916757940856</v>
      </c>
      <c r="H146" s="17">
        <f>IF(OR($A146="",$B146="",$C146=""),"",'MPTO_working_3-way'!E145)</f>
        <v>3.7555760685779731</v>
      </c>
      <c r="I146" s="21">
        <f>IF(OR($A146="",$B146="",$C146=""),"",'MPTO_working_3-way'!F145)</f>
        <v>3.5287727020772128</v>
      </c>
      <c r="J146" s="22">
        <f>IF(OR($A146="",$B146="",$C146=""),"",'MPTO_working_3-way'!G145)</f>
        <v>2.2205216979416971</v>
      </c>
      <c r="K146" s="17">
        <f>IF(OR($A146="",$B146="",$C146=""),"",'OddsRatio_working_3-way'!H145)</f>
        <v>3.7343197951477216</v>
      </c>
      <c r="L146" s="21">
        <f>IF(OR($A146="",$B146="",$C146=""),"",'OddsRatio_working_3-way'!I145)</f>
        <v>3.5173102875963149</v>
      </c>
      <c r="M146" s="22">
        <f>IF(OR($A146="",$B146="",$C146=""),"",'OddsRatio_working_3-way'!J145)</f>
        <v>2.2326140028919887</v>
      </c>
      <c r="N146" s="17">
        <f>IF('Log_working_3-way'!$D145="","",A146^('Log_working_3-way'!$D145))</f>
        <v>3.7540000551747919</v>
      </c>
      <c r="O146" s="21">
        <f>IF('Log_working_3-way'!$D145="","",B146^('Log_working_3-way'!$D145))</f>
        <v>3.5301278847201258</v>
      </c>
      <c r="P146" s="22">
        <f>IF('Log_working_3-way'!$D145="","",C146^('Log_working_3-way'!$D145))</f>
        <v>2.220536479071042</v>
      </c>
      <c r="Q146" s="24">
        <f t="shared" si="20"/>
        <v>26.627073496573967</v>
      </c>
      <c r="R146" s="24">
        <f t="shared" si="21"/>
        <v>28.591941784197523</v>
      </c>
      <c r="S146" s="24">
        <f t="shared" si="22"/>
        <v>44.440658578434352</v>
      </c>
      <c r="T146" s="26" t="s">
        <v>52</v>
      </c>
      <c r="U146" s="4" t="s">
        <v>39</v>
      </c>
      <c r="V146" s="4" t="s">
        <v>63</v>
      </c>
      <c r="W146" s="4" t="s">
        <v>165</v>
      </c>
    </row>
    <row r="147" spans="1:23" x14ac:dyDescent="0.2">
      <c r="A147" s="14">
        <v>2.3149999999999999</v>
      </c>
      <c r="B147" s="14">
        <v>3.42</v>
      </c>
      <c r="C147" s="15">
        <v>3.04</v>
      </c>
      <c r="D147" s="20">
        <f t="shared" si="23"/>
        <v>5.3310472004344911E-2</v>
      </c>
      <c r="E147" s="17">
        <f>IF(OR($A147="",$B147="",$C147=""),"",A147*'MPTO_working_3-way'!$I146)</f>
        <v>2.4384137426900585</v>
      </c>
      <c r="F147" s="21">
        <f>IF(OR($A147="",$B147="",$C147=""),"",B147*'MPTO_working_3-way'!$I146)</f>
        <v>3.6023218142548594</v>
      </c>
      <c r="G147" s="22">
        <f>IF(OR($A147="",$B147="",$C147=""),"",C147*'MPTO_working_3-way'!$I146)</f>
        <v>3.2020638348932087</v>
      </c>
      <c r="H147" s="17">
        <f>IF(OR($A147="",$B147="",$C147=""),"",'MPTO_working_3-way'!E146)</f>
        <v>2.4143200929057707</v>
      </c>
      <c r="I147" s="21">
        <f>IF(OR($A147="",$B147="",$C147=""),"",'MPTO_working_3-way'!F146)</f>
        <v>3.6412958910304809</v>
      </c>
      <c r="J147" s="22">
        <f>IF(OR($A147="",$B147="",$C147=""),"",'MPTO_working_3-way'!G146)</f>
        <v>3.2136029386893612</v>
      </c>
      <c r="K147" s="17">
        <f>IF(OR($A147="",$B147="",$C147=""),"",'OddsRatio_working_3-way'!H146)</f>
        <v>2.4247665477845666</v>
      </c>
      <c r="L147" s="21">
        <f>IF(OR($A147="",$B147="",$C147=""),"",'OddsRatio_working_3-way'!I146)</f>
        <v>3.6220038369875676</v>
      </c>
      <c r="M147" s="22">
        <f>IF(OR($A147="",$B147="",$C147=""),"",'OddsRatio_working_3-way'!J146)</f>
        <v>3.2102842262209248</v>
      </c>
      <c r="N147" s="17">
        <f>IF('Log_working_3-way'!$D146="","",A147^('Log_working_3-way'!$D146))</f>
        <v>2.4148818397248757</v>
      </c>
      <c r="O147" s="21">
        <f>IF('Log_working_3-way'!$D146="","",B147^('Log_working_3-way'!$D146))</f>
        <v>3.6383066638041246</v>
      </c>
      <c r="P147" s="22">
        <f>IF('Log_working_3-way'!$D146="","",C147^('Log_working_3-way'!$D146))</f>
        <v>3.2149386404593749</v>
      </c>
      <c r="Q147" s="24">
        <f t="shared" si="20"/>
        <v>41.419528542979712</v>
      </c>
      <c r="R147" s="24">
        <f t="shared" si="21"/>
        <v>27.75987409128382</v>
      </c>
      <c r="S147" s="24">
        <f t="shared" si="22"/>
        <v>31.229858352694293</v>
      </c>
      <c r="T147" s="26" t="s">
        <v>106</v>
      </c>
      <c r="U147" s="4" t="s">
        <v>39</v>
      </c>
      <c r="V147" s="4" t="s">
        <v>60</v>
      </c>
      <c r="W147" s="4" t="s">
        <v>73</v>
      </c>
    </row>
    <row r="148" spans="1:23" x14ac:dyDescent="0.2">
      <c r="A148" s="14">
        <v>2.1150000000000002</v>
      </c>
      <c r="B148" s="14">
        <v>3.44</v>
      </c>
      <c r="C148" s="15">
        <v>3.44</v>
      </c>
      <c r="D148" s="20">
        <f t="shared" si="23"/>
        <v>5.420858760789482E-2</v>
      </c>
      <c r="E148" s="17">
        <f>IF(OR($A148="",$B148="",$C148=""),"",A148*'MPTO_working_3-way'!$I147)</f>
        <v>2.2296511627906979</v>
      </c>
      <c r="F148" s="21">
        <f>IF(OR($A148="",$B148="",$C148=""),"",B148*'MPTO_working_3-way'!$I147)</f>
        <v>3.6264775413711581</v>
      </c>
      <c r="G148" s="22">
        <f>IF(OR($A148="",$B148="",$C148=""),"",C148*'MPTO_working_3-way'!$I147)</f>
        <v>3.6264775413711581</v>
      </c>
      <c r="H148" s="17">
        <f>IF(OR($A148="",$B148="",$C148=""),"",'MPTO_working_3-way'!E147)</f>
        <v>2.1990408640283712</v>
      </c>
      <c r="I148" s="21">
        <f>IF(OR($A148="",$B148="",$C148=""),"",'MPTO_working_3-way'!F147)</f>
        <v>3.6679998655597754</v>
      </c>
      <c r="J148" s="22">
        <f>IF(OR($A148="",$B148="",$C148=""),"",'MPTO_working_3-way'!G147)</f>
        <v>3.6679998655597754</v>
      </c>
      <c r="K148" s="17">
        <f>IF(OR($A148="",$B148="",$C148=""),"",'OddsRatio_working_3-way'!H147)</f>
        <v>2.2114074004981763</v>
      </c>
      <c r="L148" s="21">
        <f>IF(OR($A148="",$B148="",$C148=""),"",'OddsRatio_working_3-way'!I147)</f>
        <v>3.6509722486238112</v>
      </c>
      <c r="M148" s="22">
        <f>IF(OR($A148="",$B148="",$C148=""),"",'OddsRatio_working_3-way'!J147)</f>
        <v>3.6509722486238112</v>
      </c>
      <c r="N148" s="17">
        <f>IF('Log_working_3-way'!$D147="","",A148^('Log_working_3-way'!$D147))</f>
        <v>2.1989565199507086</v>
      </c>
      <c r="O148" s="21">
        <f>IF('Log_working_3-way'!$D147="","",B148^('Log_working_3-way'!$D147))</f>
        <v>3.6681172058491769</v>
      </c>
      <c r="P148" s="22">
        <f>IF('Log_working_3-way'!$D147="","",C148^('Log_working_3-way'!$D147))</f>
        <v>3.6681172058491769</v>
      </c>
      <c r="Q148" s="24">
        <f t="shared" si="20"/>
        <v>45.474370956805394</v>
      </c>
      <c r="R148" s="24">
        <f t="shared" si="21"/>
        <v>27.574967405475881</v>
      </c>
      <c r="S148" s="24">
        <f t="shared" si="22"/>
        <v>27.574967405475881</v>
      </c>
      <c r="T148" s="26" t="s">
        <v>146</v>
      </c>
      <c r="U148" s="4" t="s">
        <v>39</v>
      </c>
      <c r="V148" s="4" t="s">
        <v>271</v>
      </c>
      <c r="W148" s="4" t="s">
        <v>67</v>
      </c>
    </row>
    <row r="149" spans="1:23" x14ac:dyDescent="0.2">
      <c r="A149" s="14">
        <v>1.56</v>
      </c>
      <c r="B149" s="14">
        <v>4.12</v>
      </c>
      <c r="C149" s="15">
        <v>5.8</v>
      </c>
      <c r="D149" s="20">
        <f t="shared" si="23"/>
        <v>5.6157880731031007E-2</v>
      </c>
      <c r="E149" s="17">
        <f>IF(OR($A149="",$B149="",$C149=""),"",A149*'MPTO_working_3-way'!$I148)</f>
        <v>1.6476062939404084</v>
      </c>
      <c r="F149" s="21">
        <f>IF(OR($A149="",$B149="",$C149=""),"",B149*'MPTO_working_3-way'!$I148)</f>
        <v>4.3513704686118482</v>
      </c>
      <c r="G149" s="22">
        <f>IF(OR($A149="",$B149="",$C149=""),"",C149*'MPTO_working_3-way'!$I148)</f>
        <v>6.12571570823998</v>
      </c>
      <c r="H149" s="17">
        <f>IF(OR($A149="",$B149="",$C149=""),"",'MPTO_working_3-way'!E148)</f>
        <v>1.6069255987824336</v>
      </c>
      <c r="I149" s="21">
        <f>IF(OR($A149="",$B149="",$C149=""),"",'MPTO_working_3-way'!F148)</f>
        <v>4.4643025944330184</v>
      </c>
      <c r="J149" s="22">
        <f>IF(OR($A149="",$B149="",$C149=""),"",'MPTO_working_3-way'!G148)</f>
        <v>6.5064137173496164</v>
      </c>
      <c r="K149" s="17">
        <f>IF(OR($A149="",$B149="",$C149=""),"",'OddsRatio_working_3-way'!H148)</f>
        <v>1.6201800873972143</v>
      </c>
      <c r="L149" s="21">
        <f>IF(OR($A149="",$B149="",$C149=""),"",'OddsRatio_working_3-way'!I148)</f>
        <v>4.4552890583559064</v>
      </c>
      <c r="M149" s="22">
        <f>IF(OR($A149="",$B149="",$C149=""),"",'OddsRatio_working_3-way'!J148)</f>
        <v>6.3158293205475493</v>
      </c>
      <c r="N149" s="17">
        <f>IF('Log_working_3-way'!$D148="","",A149^('Log_working_3-way'!$D148))</f>
        <v>1.6040416956304677</v>
      </c>
      <c r="O149" s="21">
        <f>IF('Log_working_3-way'!$D148="","",B149^('Log_working_3-way'!$D148))</f>
        <v>4.5018851815194205</v>
      </c>
      <c r="P149" s="22">
        <f>IF('Log_working_3-way'!$D148="","",C149^('Log_working_3-way'!$D148))</f>
        <v>6.4747698769040305</v>
      </c>
      <c r="Q149" s="24">
        <f t="shared" si="20"/>
        <v>62.230634744863067</v>
      </c>
      <c r="R149" s="24">
        <f t="shared" si="21"/>
        <v>22.981265493558741</v>
      </c>
      <c r="S149" s="24">
        <f t="shared" si="22"/>
        <v>16.324623074734831</v>
      </c>
      <c r="T149" s="26" t="s">
        <v>282</v>
      </c>
      <c r="U149" s="4" t="s">
        <v>39</v>
      </c>
      <c r="V149" s="4" t="s">
        <v>42</v>
      </c>
      <c r="W149" s="4" t="s">
        <v>272</v>
      </c>
    </row>
    <row r="150" spans="1:23" x14ac:dyDescent="0.2">
      <c r="A150" s="14">
        <v>2.9</v>
      </c>
      <c r="B150" s="14">
        <v>3.22</v>
      </c>
      <c r="C150" s="15">
        <v>2.5099999999999998</v>
      </c>
      <c r="D150" s="20">
        <f t="shared" si="23"/>
        <v>5.3792966920068741E-2</v>
      </c>
      <c r="E150" s="17">
        <f>IF(OR($A150="",$B150="",$C150=""),"",A150*'MPTO_working_3-way'!$I149)</f>
        <v>3.0559996040681994</v>
      </c>
      <c r="F150" s="21">
        <f>IF(OR($A150="",$B150="",$C150=""),"",B150*'MPTO_working_3-way'!$I149)</f>
        <v>3.3932133534826217</v>
      </c>
      <c r="G150" s="22">
        <f>IF(OR($A150="",$B150="",$C150=""),"",C150*'MPTO_working_3-way'!$I149)</f>
        <v>2.6450203469693725</v>
      </c>
      <c r="H150" s="17">
        <f>IF(OR($A150="",$B150="",$C150=""),"",'MPTO_working_3-way'!E149)</f>
        <v>3.0590713040845254</v>
      </c>
      <c r="I150" s="21">
        <f>IF(OR($A150="",$B150="",$C150=""),"",'MPTO_working_3-way'!F149)</f>
        <v>3.4173077801613325</v>
      </c>
      <c r="J150" s="22">
        <f>IF(OR($A150="",$B150="",$C150=""),"",'MPTO_working_3-way'!G149)</f>
        <v>2.6282909171919</v>
      </c>
      <c r="K150" s="17">
        <f>IF(OR($A150="",$B150="",$C150=""),"",'OddsRatio_working_3-way'!H149)</f>
        <v>3.0584820340200976</v>
      </c>
      <c r="L150" s="21">
        <f>IF(OR($A150="",$B150="",$C150=""),"",'OddsRatio_working_3-way'!I149)</f>
        <v>3.4051737450129562</v>
      </c>
      <c r="M150" s="22">
        <f>IF(OR($A150="",$B150="",$C150=""),"",'OddsRatio_working_3-way'!J149)</f>
        <v>2.6359515112475513</v>
      </c>
      <c r="N150" s="17">
        <f>IF('Log_working_3-way'!$D149="","",A150^('Log_working_3-way'!$D149))</f>
        <v>3.0596979533887105</v>
      </c>
      <c r="O150" s="21">
        <f>IF('Log_working_3-way'!$D149="","",B150^('Log_working_3-way'!$D149))</f>
        <v>3.415270584858856</v>
      </c>
      <c r="P150" s="22">
        <f>IF('Log_working_3-way'!$D149="","",C150^('Log_working_3-way'!$D149))</f>
        <v>2.629034422703302</v>
      </c>
      <c r="Q150" s="24">
        <f t="shared" si="20"/>
        <v>32.689659723354033</v>
      </c>
      <c r="R150" s="24">
        <f t="shared" si="21"/>
        <v>29.47059014057135</v>
      </c>
      <c r="S150" s="24">
        <f t="shared" si="22"/>
        <v>37.806892530932174</v>
      </c>
      <c r="T150" s="26" t="s">
        <v>34</v>
      </c>
      <c r="U150" s="4" t="s">
        <v>39</v>
      </c>
      <c r="V150" s="4" t="s">
        <v>64</v>
      </c>
      <c r="W150" s="4" t="s">
        <v>61</v>
      </c>
    </row>
    <row r="151" spans="1:23" x14ac:dyDescent="0.2">
      <c r="A151" s="14">
        <v>1.3839999999999999</v>
      </c>
      <c r="B151" s="14">
        <v>4.74</v>
      </c>
      <c r="C151" s="15">
        <v>8.1999999999999993</v>
      </c>
      <c r="D151" s="20">
        <f t="shared" si="23"/>
        <v>5.5465036248372401E-2</v>
      </c>
      <c r="E151" s="17">
        <f>IF(OR($A151="",$B151="",$C151=""),"",A151*'MPTO_working_3-way'!$I150)</f>
        <v>1.4607636101677473</v>
      </c>
      <c r="F151" s="21">
        <f>IF(OR($A151="",$B151="",$C151=""),"",B151*'MPTO_working_3-way'!$I150)</f>
        <v>5.0029042718172851</v>
      </c>
      <c r="G151" s="22">
        <f>IF(OR($A151="",$B151="",$C151=""),"",C151*'MPTO_working_3-way'!$I150)</f>
        <v>8.6548132972366538</v>
      </c>
      <c r="H151" s="17">
        <f>IF(OR($A151="",$B151="",$C151=""),"",'MPTO_working_3-way'!E150)</f>
        <v>1.4203435666173609</v>
      </c>
      <c r="I151" s="21">
        <f>IF(OR($A151="",$B151="",$C151=""),"",'MPTO_working_3-way'!F150)</f>
        <v>5.1952877839027289</v>
      </c>
      <c r="J151" s="22">
        <f>IF(OR($A151="",$B151="",$C151=""),"",'MPTO_working_3-way'!G150)</f>
        <v>9.6653027352733769</v>
      </c>
      <c r="K151" s="17">
        <f>IF(OR($A151="",$B151="",$C151=""),"",'OddsRatio_working_3-way'!H150)</f>
        <v>1.432228220786947</v>
      </c>
      <c r="L151" s="21">
        <f>IF(OR($A151="",$B151="",$C151=""),"",'OddsRatio_working_3-way'!I150)</f>
        <v>5.2097227753728692</v>
      </c>
      <c r="M151" s="22">
        <f>IF(OR($A151="",$B151="",$C151=""),"",'OddsRatio_working_3-way'!J150)</f>
        <v>9.1042791397552527</v>
      </c>
      <c r="N151" s="17">
        <f>IF('Log_working_3-way'!$D150="","",A151^('Log_working_3-way'!$D150))</f>
        <v>1.4163016895702196</v>
      </c>
      <c r="O151" s="21">
        <f>IF('Log_working_3-way'!$D150="","",B151^('Log_working_3-way'!$D150))</f>
        <v>5.2936340485368083</v>
      </c>
      <c r="P151" s="22">
        <f>IF('Log_working_3-way'!$D150="","",C151^('Log_working_3-way'!$D150))</f>
        <v>9.5211256237406729</v>
      </c>
      <c r="Q151" s="24">
        <f t="shared" si="20"/>
        <v>70.405500718503205</v>
      </c>
      <c r="R151" s="24">
        <f t="shared" si="21"/>
        <v>19.988389656649456</v>
      </c>
      <c r="S151" s="24">
        <f t="shared" si="22"/>
        <v>11.554264264941271</v>
      </c>
      <c r="T151" s="26" t="s">
        <v>35</v>
      </c>
      <c r="U151" s="4" t="s">
        <v>39</v>
      </c>
      <c r="V151" s="4" t="s">
        <v>66</v>
      </c>
      <c r="W151" s="4" t="s">
        <v>75</v>
      </c>
    </row>
    <row r="152" spans="1:23" x14ac:dyDescent="0.2">
      <c r="A152" s="14">
        <v>2.0699999999999998</v>
      </c>
      <c r="B152" s="14">
        <v>3.52</v>
      </c>
      <c r="C152" s="15">
        <v>3.5</v>
      </c>
      <c r="D152" s="20">
        <f t="shared" si="23"/>
        <v>5.2896982244808211E-2</v>
      </c>
      <c r="E152" s="17">
        <f>IF(OR($A152="",$B152="",$C152=""),"",A152*'MPTO_working_3-way'!$I151)</f>
        <v>2.1794967532467528</v>
      </c>
      <c r="F152" s="21">
        <f>IF(OR($A152="",$B152="",$C152=""),"",B152*'MPTO_working_3-way'!$I151)</f>
        <v>3.706197377501725</v>
      </c>
      <c r="G152" s="22">
        <f>IF(OR($A152="",$B152="",$C152=""),"",C152*'MPTO_working_3-way'!$I151)</f>
        <v>3.6851394378568285</v>
      </c>
      <c r="H152" s="17">
        <f>IF(OR($A152="",$B152="",$C152=""),"",'MPTO_working_3-way'!E151)</f>
        <v>2.1484148156468503</v>
      </c>
      <c r="I152" s="21">
        <f>IF(OR($A152="",$B152="",$C152=""),"",'MPTO_working_3-way'!F151)</f>
        <v>3.7529284803296377</v>
      </c>
      <c r="J152" s="22">
        <f>IF(OR($A152="",$B152="",$C152=""),"",'MPTO_working_3-way'!G151)</f>
        <v>3.7302025333736375</v>
      </c>
      <c r="K152" s="17">
        <f>IF(OR($A152="",$B152="",$C152=""),"",'OddsRatio_working_3-way'!H151)</f>
        <v>2.1607956061087683</v>
      </c>
      <c r="L152" s="21">
        <f>IF(OR($A152="",$B152="",$C152=""),"",'OddsRatio_working_3-way'!I151)</f>
        <v>3.7338363807421464</v>
      </c>
      <c r="M152" s="22">
        <f>IF(OR($A152="",$B152="",$C152=""),"",'OddsRatio_working_3-way'!J151)</f>
        <v>3.712139266609273</v>
      </c>
      <c r="N152" s="17">
        <f>IF('Log_working_3-way'!$D151="","",A152^('Log_working_3-way'!$D151))</f>
        <v>2.1481821931834659</v>
      </c>
      <c r="O152" s="21">
        <f>IF('Log_working_3-way'!$D151="","",B152^('Log_working_3-way'!$D151))</f>
        <v>3.7531213445337803</v>
      </c>
      <c r="P152" s="22">
        <f>IF('Log_working_3-way'!$D151="","",C152^('Log_working_3-way'!$D151))</f>
        <v>3.730713415392755</v>
      </c>
      <c r="Q152" s="24">
        <f t="shared" si="20"/>
        <v>46.545946002467744</v>
      </c>
      <c r="R152" s="24">
        <f t="shared" si="21"/>
        <v>26.98183334947154</v>
      </c>
      <c r="S152" s="24">
        <f t="shared" si="22"/>
        <v>27.136015254325663</v>
      </c>
      <c r="T152" s="26" t="s">
        <v>146</v>
      </c>
      <c r="U152" s="4" t="s">
        <v>39</v>
      </c>
      <c r="V152" s="4" t="s">
        <v>70</v>
      </c>
      <c r="W152" s="4" t="s">
        <v>69</v>
      </c>
    </row>
    <row r="153" spans="1:23" x14ac:dyDescent="0.2">
      <c r="A153" s="14">
        <v>1.5840000000000001</v>
      </c>
      <c r="B153" s="14">
        <v>3.86</v>
      </c>
      <c r="C153" s="15">
        <v>6.1</v>
      </c>
      <c r="D153" s="20">
        <f t="shared" si="23"/>
        <v>5.4314915055592827E-2</v>
      </c>
      <c r="E153" s="17">
        <f>IF(OR($A153="",$B153="",$C153=""),"",A153*'MPTO_working_3-way'!$I152)</f>
        <v>1.670034825448059</v>
      </c>
      <c r="F153" s="21">
        <f>IF(OR($A153="",$B153="",$C153=""),"",B153*'MPTO_working_3-way'!$I152)</f>
        <v>4.0696555721145886</v>
      </c>
      <c r="G153" s="22">
        <f>IF(OR($A153="",$B153="",$C153=""),"",C153*'MPTO_working_3-way'!$I152)</f>
        <v>6.4313209818391162</v>
      </c>
      <c r="H153" s="17">
        <f>IF(OR($A153="",$B153="",$C153=""),"",'MPTO_working_3-way'!E152)</f>
        <v>1.6307676019946535</v>
      </c>
      <c r="I153" s="21">
        <f>IF(OR($A153="",$B153="",$C153=""),"",'MPTO_working_3-way'!F152)</f>
        <v>4.1500253102358391</v>
      </c>
      <c r="J153" s="22">
        <f>IF(OR($A153="",$B153="",$C153=""),"",'MPTO_working_3-way'!G152)</f>
        <v>6.8573252442369084</v>
      </c>
      <c r="K153" s="17">
        <f>IF(OR($A153="",$B153="",$C153=""),"",'OddsRatio_working_3-way'!H152)</f>
        <v>1.6439773301558691</v>
      </c>
      <c r="L153" s="21">
        <f>IF(OR($A153="",$B153="",$C153=""),"",'OddsRatio_working_3-way'!I152)</f>
        <v>4.1537245963112754</v>
      </c>
      <c r="M153" s="22">
        <f>IF(OR($A153="",$B153="",$C153=""),"",'OddsRatio_working_3-way'!J152)</f>
        <v>6.6237746297858404</v>
      </c>
      <c r="N153" s="17">
        <f>IF('Log_working_3-way'!$D152="","",A153^('Log_working_3-way'!$D152))</f>
        <v>1.6284160234678349</v>
      </c>
      <c r="O153" s="21">
        <f>IF('Log_working_3-way'!$D152="","",B153^('Log_working_3-way'!$D152))</f>
        <v>4.1865434382537607</v>
      </c>
      <c r="P153" s="22">
        <f>IF('Log_working_3-way'!$D152="","",C153^('Log_working_3-way'!$D152))</f>
        <v>6.8006032233518123</v>
      </c>
      <c r="Q153" s="24">
        <f t="shared" si="20"/>
        <v>61.320815962793361</v>
      </c>
      <c r="R153" s="24">
        <f t="shared" si="21"/>
        <v>24.572104009293376</v>
      </c>
      <c r="S153" s="24">
        <f t="shared" si="22"/>
        <v>15.548905159979087</v>
      </c>
      <c r="T153" s="26" t="s">
        <v>108</v>
      </c>
      <c r="U153" s="4" t="s">
        <v>39</v>
      </c>
      <c r="V153" s="4" t="s">
        <v>72</v>
      </c>
      <c r="W153" s="4" t="s">
        <v>71</v>
      </c>
    </row>
    <row r="154" spans="1:23" x14ac:dyDescent="0.2">
      <c r="A154" s="14">
        <v>1.736</v>
      </c>
      <c r="B154" s="14">
        <v>3.78</v>
      </c>
      <c r="C154" s="15">
        <v>4.68</v>
      </c>
      <c r="D154" s="20">
        <f t="shared" si="23"/>
        <v>5.4262344584925515E-2</v>
      </c>
      <c r="E154" s="17">
        <f>IF(OR($A154="",$B154="",$C154=""),"",A154*'MPTO_working_3-way'!$I153)</f>
        <v>1.8301994301994307</v>
      </c>
      <c r="F154" s="21">
        <f>IF(OR($A154="",$B154="",$C154=""),"",B154*'MPTO_working_3-way'!$I153)</f>
        <v>3.9851116625310183</v>
      </c>
      <c r="G154" s="22">
        <f>IF(OR($A154="",$B154="",$C154=""),"",C154*'MPTO_working_3-way'!$I153)</f>
        <v>4.9339477726574508</v>
      </c>
      <c r="H154" s="17">
        <f>IF(OR($A154="",$B154="",$C154=""),"",'MPTO_working_3-way'!E153)</f>
        <v>1.7922771624886271</v>
      </c>
      <c r="I154" s="21">
        <f>IF(OR($A154="",$B154="",$C154=""),"",'MPTO_working_3-way'!F153)</f>
        <v>4.0574071772289022</v>
      </c>
      <c r="J154" s="22">
        <f>IF(OR($A154="",$B154="",$C154=""),"",'MPTO_working_3-way'!G153)</f>
        <v>5.1127942361048984</v>
      </c>
      <c r="K154" s="17">
        <f>IF(OR($A154="",$B154="",$C154=""),"",'OddsRatio_working_3-way'!H153)</f>
        <v>1.8056903971542184</v>
      </c>
      <c r="L154" s="21">
        <f>IF(OR($A154="",$B154="",$C154=""),"",'OddsRatio_working_3-way'!I153)</f>
        <v>4.0432327501205547</v>
      </c>
      <c r="M154" s="22">
        <f>IF(OR($A154="",$B154="",$C154=""),"",'OddsRatio_working_3-way'!J153)</f>
        <v>5.0284519857710928</v>
      </c>
      <c r="N154" s="17">
        <f>IF('Log_working_3-way'!$D153="","",A154^('Log_working_3-way'!$D153))</f>
        <v>1.7905290474188749</v>
      </c>
      <c r="O154" s="21">
        <f>IF('Log_working_3-way'!$D153="","",B154^('Log_working_3-way'!$D153))</f>
        <v>4.0726022734996219</v>
      </c>
      <c r="P154" s="22">
        <f>IF('Log_working_3-way'!$D153="","",C154^('Log_working_3-way'!$D153))</f>
        <v>5.1030145897679144</v>
      </c>
      <c r="Q154" s="24">
        <f t="shared" si="20"/>
        <v>55.794941816447185</v>
      </c>
      <c r="R154" s="24">
        <f t="shared" si="21"/>
        <v>25.093399750933994</v>
      </c>
      <c r="S154" s="24">
        <f t="shared" si="22"/>
        <v>20.267745952677458</v>
      </c>
      <c r="T154" s="26" t="s">
        <v>102</v>
      </c>
      <c r="U154" s="4" t="s">
        <v>39</v>
      </c>
      <c r="V154" s="4" t="s">
        <v>273</v>
      </c>
      <c r="W154" s="4" t="s">
        <v>65</v>
      </c>
    </row>
    <row r="155" spans="1:23" x14ac:dyDescent="0.2">
      <c r="A155" s="14">
        <v>2.1749999999999998</v>
      </c>
      <c r="B155" s="14">
        <v>3.42</v>
      </c>
      <c r="C155" s="15">
        <v>3.32</v>
      </c>
      <c r="D155" s="20">
        <f t="shared" si="23"/>
        <v>5.3372595038350568E-2</v>
      </c>
      <c r="E155" s="17">
        <f>IF(OR($A155="",$B155="",$C155=""),"",A155*'MPTO_working_3-way'!$I154)</f>
        <v>2.2910853942084124</v>
      </c>
      <c r="F155" s="21">
        <f>IF(OR($A155="",$B155="",$C155=""),"",B155*'MPTO_working_3-way'!$I154)</f>
        <v>3.6025342750311591</v>
      </c>
      <c r="G155" s="22">
        <f>IF(OR($A155="",$B155="",$C155=""),"",C155*'MPTO_working_3-way'!$I154)</f>
        <v>3.4971970155273238</v>
      </c>
      <c r="H155" s="17">
        <f>IF(OR($A155="",$B155="",$C155=""),"",'MPTO_working_3-way'!E154)</f>
        <v>2.2625496562541225</v>
      </c>
      <c r="I155" s="21">
        <f>IF(OR($A155="",$B155="",$C155=""),"",'MPTO_working_3-way'!F154)</f>
        <v>3.6415704755781788</v>
      </c>
      <c r="J155" s="22">
        <f>IF(OR($A155="",$B155="",$C155=""),"",'MPTO_working_3-way'!G154)</f>
        <v>3.5284077758124566</v>
      </c>
      <c r="K155" s="17">
        <f>IF(OR($A155="",$B155="",$C155=""),"",'OddsRatio_working_3-way'!H154)</f>
        <v>2.2743069262613278</v>
      </c>
      <c r="L155" s="21">
        <f>IF(OR($A155="",$B155="",$C155=""),"",'OddsRatio_working_3-way'!I154)</f>
        <v>3.624530009831842</v>
      </c>
      <c r="M155" s="22">
        <f>IF(OR($A155="",$B155="",$C155=""),"",'OddsRatio_working_3-way'!J154)</f>
        <v>3.5160783565330047</v>
      </c>
      <c r="N155" s="17">
        <f>IF('Log_working_3-way'!$D154="","",A155^('Log_working_3-way'!$D154))</f>
        <v>2.2626725047895722</v>
      </c>
      <c r="O155" s="21">
        <f>IF('Log_working_3-way'!$D154="","",B155^('Log_working_3-way'!$D154))</f>
        <v>3.6407051073268164</v>
      </c>
      <c r="P155" s="22">
        <f>IF('Log_working_3-way'!$D154="","",C155^('Log_working_3-way'!$D154))</f>
        <v>3.5289217147529057</v>
      </c>
      <c r="Q155" s="24">
        <f t="shared" si="20"/>
        <v>44.197924992974521</v>
      </c>
      <c r="R155" s="24">
        <f t="shared" si="21"/>
        <v>27.758236942557634</v>
      </c>
      <c r="S155" s="24">
        <f t="shared" si="22"/>
        <v>28.594328416731056</v>
      </c>
      <c r="T155" s="26" t="s">
        <v>106</v>
      </c>
      <c r="U155" s="4" t="s">
        <v>79</v>
      </c>
      <c r="V155" s="4" t="s">
        <v>179</v>
      </c>
      <c r="W155" s="4" t="s">
        <v>140</v>
      </c>
    </row>
    <row r="156" spans="1:23" x14ac:dyDescent="0.2">
      <c r="A156" s="14">
        <v>1.72</v>
      </c>
      <c r="B156" s="14">
        <v>3.62</v>
      </c>
      <c r="C156" s="15">
        <v>5.0999999999999996</v>
      </c>
      <c r="D156" s="20">
        <f t="shared" si="23"/>
        <v>5.371687413241033E-2</v>
      </c>
      <c r="E156" s="17">
        <f>IF(OR($A156="",$B156="",$C156=""),"",A156*'MPTO_working_3-way'!$I155)</f>
        <v>1.8123930235077457</v>
      </c>
      <c r="F156" s="21">
        <f>IF(OR($A156="",$B156="",$C156=""),"",B156*'MPTO_working_3-way'!$I155)</f>
        <v>3.8144550843593255</v>
      </c>
      <c r="G156" s="22">
        <f>IF(OR($A156="",$B156="",$C156=""),"",C156*'MPTO_working_3-way'!$I155)</f>
        <v>5.3739560580752928</v>
      </c>
      <c r="H156" s="17">
        <f>IF(OR($A156="",$B156="",$C156=""),"",'MPTO_working_3-way'!E155)</f>
        <v>1.7746552548945387</v>
      </c>
      <c r="I156" s="21">
        <f>IF(OR($A156="",$B156="",$C156=""),"",'MPTO_working_3-way'!F155)</f>
        <v>3.8709057693057849</v>
      </c>
      <c r="J156" s="22">
        <f>IF(OR($A156="",$B156="",$C156=""),"",'MPTO_working_3-way'!G155)</f>
        <v>5.6125287508012525</v>
      </c>
      <c r="K156" s="17">
        <f>IF(OR($A156="",$B156="",$C156=""),"",'OddsRatio_working_3-way'!H155)</f>
        <v>1.7881266434029526</v>
      </c>
      <c r="L156" s="21">
        <f>IF(OR($A156="",$B156="",$C156=""),"",'OddsRatio_working_3-way'!I155)</f>
        <v>3.8679052857163003</v>
      </c>
      <c r="M156" s="22">
        <f>IF(OR($A156="",$B156="",$C156=""),"",'OddsRatio_working_3-way'!J155)</f>
        <v>5.4879433860445914</v>
      </c>
      <c r="N156" s="17">
        <f>IF('Log_working_3-way'!$D155="","",A156^('Log_working_3-way'!$D155))</f>
        <v>1.7730650040693632</v>
      </c>
      <c r="O156" s="21">
        <f>IF('Log_working_3-way'!$D155="","",B156^('Log_working_3-way'!$D155))</f>
        <v>3.8905584960950756</v>
      </c>
      <c r="P156" s="22">
        <f>IF('Log_working_3-way'!$D155="","",C156^('Log_working_3-way'!$D155))</f>
        <v>5.5874543482127397</v>
      </c>
      <c r="Q156" s="24">
        <f t="shared" si="20"/>
        <v>56.348972412640585</v>
      </c>
      <c r="R156" s="24">
        <f t="shared" si="21"/>
        <v>26.216064362649576</v>
      </c>
      <c r="S156" s="24">
        <f t="shared" si="22"/>
        <v>18.60826529270421</v>
      </c>
      <c r="T156" s="26" t="s">
        <v>54</v>
      </c>
      <c r="U156" s="4" t="s">
        <v>43</v>
      </c>
      <c r="V156" s="4" t="s">
        <v>274</v>
      </c>
      <c r="W156" s="4" t="s">
        <v>166</v>
      </c>
    </row>
    <row r="157" spans="1:23" x14ac:dyDescent="0.2">
      <c r="A157" s="14">
        <v>2.4300000000000002</v>
      </c>
      <c r="B157" s="14">
        <v>3.15</v>
      </c>
      <c r="C157" s="15">
        <v>3.09</v>
      </c>
      <c r="D157" s="20">
        <f t="shared" si="23"/>
        <v>5.2607546674428907E-2</v>
      </c>
      <c r="E157" s="17">
        <f>IF(OR($A157="",$B157="",$C157=""),"",A157*'MPTO_working_3-way'!$I156)</f>
        <v>2.5578363384188623</v>
      </c>
      <c r="F157" s="21">
        <f>IF(OR($A157="",$B157="",$C157=""),"",B157*'MPTO_working_3-way'!$I156)</f>
        <v>3.3157137720244512</v>
      </c>
      <c r="G157" s="22">
        <f>IF(OR($A157="",$B157="",$C157=""),"",C157*'MPTO_working_3-way'!$I156)</f>
        <v>3.2525573192239854</v>
      </c>
      <c r="H157" s="17">
        <f>IF(OR($A157="",$B157="",$C157=""),"",'MPTO_working_3-way'!E156)</f>
        <v>2.5381561982393532</v>
      </c>
      <c r="I157" s="21">
        <f>IF(OR($A157="",$B157="",$C157=""),"",'MPTO_working_3-way'!F156)</f>
        <v>3.3341727828067209</v>
      </c>
      <c r="J157" s="22">
        <f>IF(OR($A157="",$B157="",$C157=""),"",'MPTO_working_3-way'!G156)</f>
        <v>3.2670263483400976</v>
      </c>
      <c r="K157" s="17">
        <f>IF(OR($A157="",$B157="",$C157=""),"",'OddsRatio_working_3-way'!H156)</f>
        <v>2.5468663048444777</v>
      </c>
      <c r="L157" s="21">
        <f>IF(OR($A157="",$B157="",$C157=""),"",'OddsRatio_working_3-way'!I156)</f>
        <v>3.3257080807102288</v>
      </c>
      <c r="M157" s="22">
        <f>IF(OR($A157="",$B157="",$C157=""),"",'OddsRatio_working_3-way'!J156)</f>
        <v>3.260804599388083</v>
      </c>
      <c r="N157" s="17">
        <f>IF('Log_working_3-way'!$D156="","",A157^('Log_working_3-way'!$D156))</f>
        <v>2.538763406913608</v>
      </c>
      <c r="O157" s="21">
        <f>IF('Log_working_3-way'!$D156="","",B157^('Log_working_3-way'!$D156))</f>
        <v>3.3333771818377125</v>
      </c>
      <c r="P157" s="22">
        <f>IF('Log_working_3-way'!$D156="","",C157^('Log_working_3-way'!$D156))</f>
        <v>3.2667846479544553</v>
      </c>
      <c r="Q157" s="24">
        <f t="shared" si="20"/>
        <v>39.39867848533796</v>
      </c>
      <c r="R157" s="24">
        <f t="shared" si="21"/>
        <v>30.159418718143371</v>
      </c>
      <c r="S157" s="24">
        <f t="shared" si="22"/>
        <v>30.745038499078198</v>
      </c>
      <c r="T157" s="26" t="s">
        <v>51</v>
      </c>
      <c r="U157" s="4" t="s">
        <v>43</v>
      </c>
      <c r="V157" s="4" t="s">
        <v>232</v>
      </c>
      <c r="W157" s="4" t="s">
        <v>228</v>
      </c>
    </row>
    <row r="158" spans="1:23" x14ac:dyDescent="0.2">
      <c r="A158" s="14">
        <v>1.92</v>
      </c>
      <c r="B158" s="14">
        <v>3.22</v>
      </c>
      <c r="C158" s="15">
        <v>4.5</v>
      </c>
      <c r="D158" s="20">
        <f t="shared" si="23"/>
        <v>5.3614561766735847E-2</v>
      </c>
      <c r="E158" s="17">
        <f>IF(OR($A158="",$B158="",$C158=""),"",A158*'MPTO_working_3-way'!$I157)</f>
        <v>2.0229399585921328</v>
      </c>
      <c r="F158" s="21">
        <f>IF(OR($A158="",$B158="",$C158=""),"",B158*'MPTO_working_3-way'!$I157)</f>
        <v>3.3926388888888894</v>
      </c>
      <c r="G158" s="22">
        <f>IF(OR($A158="",$B158="",$C158=""),"",C158*'MPTO_working_3-way'!$I157)</f>
        <v>4.7412655279503113</v>
      </c>
      <c r="H158" s="17">
        <f>IF(OR($A158="",$B158="",$C158=""),"",'MPTO_working_3-way'!E157)</f>
        <v>1.988222514435996</v>
      </c>
      <c r="I158" s="21">
        <f>IF(OR($A158="",$B158="",$C158=""),"",'MPTO_working_3-way'!F157)</f>
        <v>3.4166134499189473</v>
      </c>
      <c r="J158" s="22">
        <f>IF(OR($A158="",$B158="",$C158=""),"",'MPTO_working_3-way'!G157)</f>
        <v>4.8935481601350892</v>
      </c>
      <c r="K158" s="17">
        <f>IF(OR($A158="",$B158="",$C158=""),"",'OddsRatio_working_3-way'!H157)</f>
        <v>2.0018325275873807</v>
      </c>
      <c r="L158" s="21">
        <f>IF(OR($A158="",$B158="",$C158=""),"",'OddsRatio_working_3-way'!I157)</f>
        <v>3.4174654470043317</v>
      </c>
      <c r="M158" s="22">
        <f>IF(OR($A158="",$B158="",$C158=""),"",'OddsRatio_working_3-way'!J157)</f>
        <v>4.8113193984302525</v>
      </c>
      <c r="N158" s="17">
        <f>IF('Log_working_3-way'!$D157="","",A158^('Log_working_3-way'!$D157))</f>
        <v>1.9878398938626491</v>
      </c>
      <c r="O158" s="21">
        <f>IF('Log_working_3-way'!$D157="","",B158^('Log_working_3-way'!$D157))</f>
        <v>3.4268029155480897</v>
      </c>
      <c r="P158" s="22">
        <f>IF('Log_working_3-way'!$D157="","",C158^('Log_working_3-way'!$D157))</f>
        <v>4.8750955154993365</v>
      </c>
      <c r="Q158" s="24">
        <f t="shared" si="20"/>
        <v>50.296181274442134</v>
      </c>
      <c r="R158" s="24">
        <f t="shared" si="21"/>
        <v>29.475580300487159</v>
      </c>
      <c r="S158" s="24">
        <f t="shared" si="22"/>
        <v>21.091415237237481</v>
      </c>
      <c r="T158" s="26" t="s">
        <v>104</v>
      </c>
      <c r="U158" s="4" t="s">
        <v>46</v>
      </c>
      <c r="V158" s="4" t="s">
        <v>116</v>
      </c>
      <c r="W158" s="4" t="s">
        <v>275</v>
      </c>
    </row>
    <row r="159" spans="1:23" x14ac:dyDescent="0.2">
      <c r="A159" s="14">
        <v>2.0699999999999998</v>
      </c>
      <c r="B159" s="14">
        <v>3.34</v>
      </c>
      <c r="C159" s="15">
        <v>3.68</v>
      </c>
      <c r="D159" s="20">
        <f t="shared" si="23"/>
        <v>5.4232115479186493E-2</v>
      </c>
      <c r="E159" s="17">
        <f>IF(OR($A159="",$B159="",$C159=""),"",A159*'MPTO_working_3-way'!$I158)</f>
        <v>2.1822604790419158</v>
      </c>
      <c r="F159" s="21">
        <f>IF(OR($A159="",$B159="",$C159=""),"",B159*'MPTO_working_3-way'!$I158)</f>
        <v>3.5211352657004826</v>
      </c>
      <c r="G159" s="22">
        <f>IF(OR($A159="",$B159="",$C159=""),"",C159*'MPTO_working_3-way'!$I158)</f>
        <v>3.8795741849634067</v>
      </c>
      <c r="H159" s="17">
        <f>IF(OR($A159="",$B159="",$C159=""),"",'MPTO_working_3-way'!E158)</f>
        <v>2.1504709669726951</v>
      </c>
      <c r="I159" s="21">
        <f>IF(OR($A159="",$B159="",$C159=""),"",'MPTO_working_3-way'!F158)</f>
        <v>3.5546224968080815</v>
      </c>
      <c r="J159" s="22">
        <f>IF(OR($A159="",$B159="",$C159=""),"",'MPTO_working_3-way'!G158)</f>
        <v>3.9422576169387797</v>
      </c>
      <c r="K159" s="17">
        <f>IF(OR($A159="",$B159="",$C159=""),"",'OddsRatio_working_3-way'!H158)</f>
        <v>2.1631807604422542</v>
      </c>
      <c r="L159" s="21">
        <f>IF(OR($A159="",$B159="",$C159=""),"",'OddsRatio_working_3-way'!I158)</f>
        <v>3.5437784854531533</v>
      </c>
      <c r="M159" s="22">
        <f>IF(OR($A159="",$B159="",$C159=""),"",'OddsRatio_working_3-way'!J158)</f>
        <v>3.9133873252198508</v>
      </c>
      <c r="N159" s="17">
        <f>IF('Log_working_3-way'!$D158="","",A159^('Log_working_3-way'!$D158))</f>
        <v>2.1502744444498738</v>
      </c>
      <c r="O159" s="21">
        <f>IF('Log_working_3-way'!$D158="","",B159^('Log_working_3-way'!$D158))</f>
        <v>3.557423645107054</v>
      </c>
      <c r="P159" s="22">
        <f>IF('Log_working_3-way'!$D158="","",C159^('Log_working_3-way'!$D158))</f>
        <v>3.9394773991402614</v>
      </c>
      <c r="Q159" s="24">
        <f t="shared" si="20"/>
        <v>46.501441561321819</v>
      </c>
      <c r="R159" s="24">
        <f t="shared" si="21"/>
        <v>28.399931401131884</v>
      </c>
      <c r="S159" s="24">
        <f t="shared" si="22"/>
        <v>25.776024695592518</v>
      </c>
      <c r="T159" s="26" t="s">
        <v>34</v>
      </c>
      <c r="U159" s="4" t="s">
        <v>47</v>
      </c>
      <c r="V159" s="4" t="s">
        <v>276</v>
      </c>
      <c r="W159" s="4" t="s">
        <v>277</v>
      </c>
    </row>
    <row r="160" spans="1:23" x14ac:dyDescent="0.2">
      <c r="A160" s="14">
        <v>2.5</v>
      </c>
      <c r="B160" s="14">
        <v>3.19</v>
      </c>
      <c r="C160" s="15">
        <v>2.944</v>
      </c>
      <c r="D160" s="20">
        <f t="shared" si="23"/>
        <v>5.3153536867929674E-2</v>
      </c>
      <c r="E160" s="17">
        <f>IF(OR($A160="",$B160="",$C160=""),"",A160*'MPTO_working_3-way'!$I159)</f>
        <v>2.6328838421698242</v>
      </c>
      <c r="F160" s="21">
        <f>IF(OR($A160="",$B160="",$C160=""),"",B160*'MPTO_working_3-way'!$I159)</f>
        <v>3.3595597826086956</v>
      </c>
      <c r="G160" s="22">
        <f>IF(OR($A160="",$B160="",$C160=""),"",C160*'MPTO_working_3-way'!$I159)</f>
        <v>3.100484012539185</v>
      </c>
      <c r="H160" s="17">
        <f>IF(OR($A160="",$B160="",$C160=""),"",'MPTO_working_3-way'!E159)</f>
        <v>2.615868903503364</v>
      </c>
      <c r="I160" s="21">
        <f>IF(OR($A160="",$B160="",$C160=""),"",'MPTO_working_3-way'!F159)</f>
        <v>3.3810994986568765</v>
      </c>
      <c r="J160" s="22">
        <f>IF(OR($A160="",$B160="",$C160=""),"",'MPTO_working_3-way'!G159)</f>
        <v>3.1060138360209275</v>
      </c>
      <c r="K160" s="17">
        <f>IF(OR($A160="",$B160="",$C160=""),"",'OddsRatio_working_3-way'!H159)</f>
        <v>2.6235929188596345</v>
      </c>
      <c r="L160" s="21">
        <f>IF(OR($A160="",$B160="",$C160=""),"",'OddsRatio_working_3-way'!I159)</f>
        <v>3.3704456615350669</v>
      </c>
      <c r="M160" s="22">
        <f>IF(OR($A160="",$B160="",$C160=""),"",'OddsRatio_working_3-way'!J159)</f>
        <v>3.1041764228420865</v>
      </c>
      <c r="N160" s="17">
        <f>IF('Log_working_3-way'!$D159="","",A160^('Log_working_3-way'!$D159))</f>
        <v>2.6165648967011879</v>
      </c>
      <c r="O160" s="21">
        <f>IF('Log_working_3-way'!$D159="","",B160^('Log_working_3-way'!$D159))</f>
        <v>3.379454912228542</v>
      </c>
      <c r="P160" s="22">
        <f>IF('Log_working_3-way'!$D159="","",C160^('Log_working_3-way'!$D159))</f>
        <v>3.1064214416819032</v>
      </c>
      <c r="Q160" s="24">
        <f t="shared" si="20"/>
        <v>38.228215437735678</v>
      </c>
      <c r="R160" s="24">
        <f t="shared" si="21"/>
        <v>29.76580459072828</v>
      </c>
      <c r="S160" s="24">
        <f t="shared" si="22"/>
        <v>32.253028751502441</v>
      </c>
      <c r="T160" s="26" t="s">
        <v>105</v>
      </c>
      <c r="U160" s="4" t="s">
        <v>39</v>
      </c>
      <c r="V160" s="4" t="s">
        <v>129</v>
      </c>
      <c r="W160" s="4" t="s">
        <v>57</v>
      </c>
    </row>
    <row r="161" spans="1:23" s="36" customFormat="1" x14ac:dyDescent="0.2">
      <c r="A161" s="28">
        <v>1.97</v>
      </c>
      <c r="B161" s="28">
        <v>3.82</v>
      </c>
      <c r="C161" s="29">
        <v>3.52</v>
      </c>
      <c r="D161" s="30">
        <f t="shared" si="23"/>
        <v>5.348522700092051E-2</v>
      </c>
      <c r="E161" s="31">
        <f>IF(OR($A161="",$B161="",$C161=""),"",A161*'MPTO_working_3-way'!$I160)</f>
        <v>2.0753658971918134</v>
      </c>
      <c r="F161" s="32">
        <f>IF(OR($A161="",$B161="",$C161=""),"",B161*'MPTO_working_3-way'!$I160)</f>
        <v>4.0243135671435164</v>
      </c>
      <c r="G161" s="33">
        <f>IF(OR($A161="",$B161="",$C161=""),"",C161*'MPTO_working_3-way'!$I160)</f>
        <v>3.7082679990432403</v>
      </c>
      <c r="H161" s="31">
        <f>IF(OR($A161="",$B161="",$C161=""),"",'MPTO_working_3-way'!E160)</f>
        <v>2.0417088274702837</v>
      </c>
      <c r="I161" s="32">
        <f>IF(OR($A161="",$B161="",$C161=""),"",'MPTO_working_3-way'!F160)</f>
        <v>4.0991721622695643</v>
      </c>
      <c r="J161" s="33">
        <f>IF(OR($A161="",$B161="",$C161=""),"",'MPTO_working_3-way'!G160)</f>
        <v>3.7556922197445224</v>
      </c>
      <c r="K161" s="31">
        <f>IF(OR($A161="",$B161="",$C161=""),"",'OddsRatio_working_3-way'!H160)</f>
        <v>2.0546880643104872</v>
      </c>
      <c r="L161" s="32">
        <f>IF(OR($A161="",$B161="",$C161=""),"",'OddsRatio_working_3-way'!I160)</f>
        <v>4.0662065374799718</v>
      </c>
      <c r="M161" s="33">
        <f>IF(OR($A161="",$B161="",$C161=""),"",'OddsRatio_working_3-way'!J160)</f>
        <v>3.7400143526416776</v>
      </c>
      <c r="N161" s="31">
        <f>IF('Log_working_3-way'!$D160="","",A161^('Log_working_3-way'!$D160))</f>
        <v>2.0410879240035316</v>
      </c>
      <c r="O161" s="32">
        <f>IF('Log_working_3-way'!$D160="","",B161^('Log_working_3-way'!$D160))</f>
        <v>4.0972758373742275</v>
      </c>
      <c r="P161" s="33">
        <f>IF('Log_working_3-way'!$D160="","",C161^('Log_working_3-way'!$D160))</f>
        <v>3.7593900301144787</v>
      </c>
      <c r="Q161" s="34">
        <f t="shared" si="20"/>
        <v>48.978580419766274</v>
      </c>
      <c r="R161" s="34">
        <f t="shared" si="21"/>
        <v>24.848958296005904</v>
      </c>
      <c r="S161" s="34">
        <f t="shared" si="22"/>
        <v>26.966767241688228</v>
      </c>
      <c r="T161" s="35" t="s">
        <v>52</v>
      </c>
      <c r="U161" s="36" t="s">
        <v>49</v>
      </c>
      <c r="V161" s="36" t="s">
        <v>278</v>
      </c>
      <c r="W161" s="36" t="s">
        <v>279</v>
      </c>
    </row>
    <row r="162" spans="1:23" x14ac:dyDescent="0.2">
      <c r="A162" s="14">
        <v>1.74</v>
      </c>
      <c r="B162" s="14">
        <v>3.82</v>
      </c>
      <c r="C162" s="15">
        <v>4.62</v>
      </c>
      <c r="D162" s="20">
        <f t="shared" si="23"/>
        <v>5.294296484041916E-2</v>
      </c>
      <c r="E162" s="17">
        <f>IF(OR($A162="",$B162="",$C162=""),"",A162*'MPTO_working_3-way'!$I161)</f>
        <v>1.8321207588223294</v>
      </c>
      <c r="F162" s="21">
        <f>IF(OR($A162="",$B162="",$C162=""),"",B162*'MPTO_working_3-way'!$I161)</f>
        <v>4.0222421256904006</v>
      </c>
      <c r="G162" s="22">
        <f>IF(OR($A162="",$B162="",$C162=""),"",C162*'MPTO_working_3-way'!$I161)</f>
        <v>4.8645964975627365</v>
      </c>
      <c r="H162" s="17">
        <f>IF(OR($A162="",$B162="",$C162=""),"",'MPTO_working_3-way'!E161)</f>
        <v>1.7951226880680013</v>
      </c>
      <c r="I162" s="21">
        <f>IF(OR($A162="",$B162="",$C162=""),"",'MPTO_working_3-way'!F161)</f>
        <v>4.0961371622724778</v>
      </c>
      <c r="J162" s="22">
        <f>IF(OR($A162="",$B162="",$C162=""),"",'MPTO_working_3-way'!G161)</f>
        <v>5.0301162743461276</v>
      </c>
      <c r="K162" s="17">
        <f>IF(OR($A162="",$B162="",$C162=""),"",'OddsRatio_working_3-way'!H161)</f>
        <v>1.8082172464310509</v>
      </c>
      <c r="L162" s="21">
        <f>IF(OR($A162="",$B162="",$C162=""),"",'OddsRatio_working_3-way'!I161)</f>
        <v>4.0799630201831931</v>
      </c>
      <c r="M162" s="22">
        <f>IF(OR($A162="",$B162="",$C162=""),"",'OddsRatio_working_3-way'!J161)</f>
        <v>4.9537113947032481</v>
      </c>
      <c r="N162" s="17">
        <f>IF('Log_working_3-way'!$D161="","",A162^('Log_working_3-way'!$D161))</f>
        <v>1.7934238376820757</v>
      </c>
      <c r="O162" s="21">
        <f>IF('Log_working_3-way'!$D161="","",B162^('Log_working_3-way'!$D161))</f>
        <v>4.1100139733273506</v>
      </c>
      <c r="P162" s="22">
        <f>IF('Log_working_3-way'!$D161="","",C162^('Log_working_3-way'!$D161))</f>
        <v>5.0226232254289593</v>
      </c>
      <c r="Q162" s="37">
        <f t="shared" si="20"/>
        <v>55.706498873135459</v>
      </c>
      <c r="R162" s="37">
        <f t="shared" si="21"/>
        <v>24.861755427723146</v>
      </c>
      <c r="S162" s="37">
        <f t="shared" si="22"/>
        <v>20.556689552792729</v>
      </c>
      <c r="T162" s="26" t="s">
        <v>54</v>
      </c>
      <c r="U162" s="4" t="s">
        <v>76</v>
      </c>
      <c r="V162" s="4" t="s">
        <v>131</v>
      </c>
      <c r="W162" s="4" t="s">
        <v>255</v>
      </c>
    </row>
    <row r="163" spans="1:23" x14ac:dyDescent="0.2">
      <c r="A163" s="14">
        <v>6.35</v>
      </c>
      <c r="B163" s="14">
        <v>3.92</v>
      </c>
      <c r="C163" s="15">
        <v>1.5549999999999999</v>
      </c>
      <c r="D163" s="20">
        <f t="shared" si="23"/>
        <v>5.5669172497213815E-2</v>
      </c>
      <c r="E163" s="17">
        <f>IF(OR($A163="",$B163="",$C163=""),"",A163*'MPTO_working_3-way'!$I162)</f>
        <v>6.7034992453573077</v>
      </c>
      <c r="F163" s="21">
        <f>IF(OR($A163="",$B163="",$C163=""),"",B163*'MPTO_working_3-way'!$I162)</f>
        <v>4.1382231561890777</v>
      </c>
      <c r="G163" s="22">
        <f>IF(OR($A163="",$B163="",$C163=""),"",C163*'MPTO_working_3-way'!$I162)</f>
        <v>1.6415655632331674</v>
      </c>
      <c r="H163" s="17">
        <f>IF(OR($A163="",$B163="",$C163=""),"",'MPTO_working_3-way'!E162)</f>
        <v>7.1981842312272315</v>
      </c>
      <c r="I163" s="21">
        <f>IF(OR($A163="",$B163="",$C163=""),"",'MPTO_working_3-way'!F162)</f>
        <v>4.227513801534589</v>
      </c>
      <c r="J163" s="22">
        <f>IF(OR($A163="",$B163="",$C163=""),"",'MPTO_working_3-way'!G162)</f>
        <v>1.6012030135735464</v>
      </c>
      <c r="K163" s="17">
        <f>IF(OR($A163="",$B163="",$C163=""),"",'OddsRatio_working_3-way'!H162)</f>
        <v>6.9241925332303911</v>
      </c>
      <c r="L163" s="21">
        <f>IF(OR($A163="",$B163="",$C163=""),"",'OddsRatio_working_3-way'!I162)</f>
        <v>4.2333910648659332</v>
      </c>
      <c r="M163" s="22">
        <f>IF(OR($A163="",$B163="",$C163=""),"",'OddsRatio_working_3-way'!J162)</f>
        <v>1.6145657674659561</v>
      </c>
      <c r="N163" s="17">
        <f>IF('Log_working_3-way'!$D162="","",A163^('Log_working_3-way'!$D162))</f>
        <v>7.1293379598256044</v>
      </c>
      <c r="O163" s="21">
        <f>IF('Log_working_3-way'!$D162="","",B163^('Log_working_3-way'!$D162))</f>
        <v>4.2701380641877735</v>
      </c>
      <c r="P163" s="22">
        <f>IF('Log_working_3-way'!$D162="","",C163^('Log_working_3-way'!$D162))</f>
        <v>1.598593094608429</v>
      </c>
      <c r="Q163" s="37">
        <f t="shared" ref="Q163:Q176" si="24">(1/H163)*100</f>
        <v>13.892392412822534</v>
      </c>
      <c r="R163" s="37">
        <f t="shared" ref="R163:R176" si="25">(1/F163)*100</f>
        <v>24.164960715190333</v>
      </c>
      <c r="S163" s="37">
        <f t="shared" ref="S163:S176" si="26">(1/G163)*100</f>
        <v>60.917457237007135</v>
      </c>
      <c r="T163" s="26" t="s">
        <v>35</v>
      </c>
      <c r="U163" s="4" t="s">
        <v>76</v>
      </c>
      <c r="V163" s="4" t="s">
        <v>284</v>
      </c>
      <c r="W163" s="4" t="s">
        <v>244</v>
      </c>
    </row>
    <row r="164" spans="1:23" x14ac:dyDescent="0.2">
      <c r="A164" s="14">
        <v>1.4750000000000001</v>
      </c>
      <c r="B164" s="14">
        <v>4.54</v>
      </c>
      <c r="C164" s="15">
        <v>6.4</v>
      </c>
      <c r="D164" s="20">
        <f t="shared" si="23"/>
        <v>5.44804188755319E-2</v>
      </c>
      <c r="E164" s="17">
        <f>IF(OR($A164="",$B164="",$C164=""),"",A164*'MPTO_working_3-way'!$I163)</f>
        <v>1.5553586178414096</v>
      </c>
      <c r="F164" s="21">
        <f>IF(OR($A164="",$B164="",$C164=""),"",B164*'MPTO_working_3-way'!$I163)</f>
        <v>4.7873411016949152</v>
      </c>
      <c r="G164" s="22">
        <f>IF(OR($A164="",$B164="",$C164=""),"",C164*'MPTO_working_3-way'!$I163)</f>
        <v>6.7486746808034042</v>
      </c>
      <c r="H164" s="17">
        <f>IF(OR($A164="",$B164="",$C164=""),"",'MPTO_working_3-way'!E163)</f>
        <v>1.5155970959448613</v>
      </c>
      <c r="I164" s="21">
        <f>IF(OR($A164="",$B164="",$C164=""),"",'MPTO_working_3-way'!F163)</f>
        <v>4.9479432443977505</v>
      </c>
      <c r="J164" s="22">
        <f>IF(OR($A164="",$B164="",$C164=""),"",'MPTO_working_3-way'!G163)</f>
        <v>7.2416613159406573</v>
      </c>
      <c r="K164" s="17">
        <f>IF(OR($A164="",$B164="",$C164=""),"",'OddsRatio_working_3-way'!H163)</f>
        <v>1.5278867239898988</v>
      </c>
      <c r="L164" s="21">
        <f>IF(OR($A164="",$B164="",$C164=""),"",'OddsRatio_working_3-way'!I163)</f>
        <v>4.9341452693141932</v>
      </c>
      <c r="M164" s="22">
        <f>IF(OR($A164="",$B164="",$C164=""),"",'OddsRatio_working_3-way'!J163)</f>
        <v>7.0012385464114795</v>
      </c>
      <c r="N164" s="17">
        <f>IF('Log_working_3-way'!$D163="","",A164^('Log_working_3-way'!$D163))</f>
        <v>1.5121453421091744</v>
      </c>
      <c r="O164" s="21">
        <f>IF('Log_working_3-way'!$D163="","",B164^('Log_working_3-way'!$D163))</f>
        <v>5.0015297804155905</v>
      </c>
      <c r="P164" s="22">
        <f>IF('Log_working_3-way'!$D163="","",C164^('Log_working_3-way'!$D163))</f>
        <v>7.2072549831917874</v>
      </c>
      <c r="Q164" s="37">
        <f t="shared" si="24"/>
        <v>65.980596206973786</v>
      </c>
      <c r="R164" s="37">
        <f t="shared" si="25"/>
        <v>20.888421751396802</v>
      </c>
      <c r="S164" s="37">
        <f t="shared" si="26"/>
        <v>14.817724179897107</v>
      </c>
      <c r="T164" s="26" t="s">
        <v>99</v>
      </c>
      <c r="U164" s="4" t="s">
        <v>76</v>
      </c>
      <c r="V164" s="4" t="s">
        <v>243</v>
      </c>
      <c r="W164" s="4" t="s">
        <v>132</v>
      </c>
    </row>
    <row r="165" spans="1:23" s="36" customFormat="1" x14ac:dyDescent="0.2">
      <c r="A165" s="28">
        <v>1.984</v>
      </c>
      <c r="B165" s="28">
        <v>3.4</v>
      </c>
      <c r="C165" s="29">
        <v>3.9</v>
      </c>
      <c r="D165" s="30">
        <f t="shared" si="23"/>
        <v>5.4560161533595997E-2</v>
      </c>
      <c r="E165" s="31">
        <f>IF(OR($A165="",$B165="",$C165=""),"",A165*'MPTO_working_3-way'!$I164)</f>
        <v>2.0922473604826544</v>
      </c>
      <c r="F165" s="32">
        <f>IF(OR($A165="",$B165="",$C165=""),"",B165*'MPTO_working_3-way'!$I164)</f>
        <v>3.5855045492142263</v>
      </c>
      <c r="G165" s="33">
        <f>IF(OR($A165="",$B165="",$C165=""),"",C165*'MPTO_working_3-way'!$I164)</f>
        <v>4.1127846299810242</v>
      </c>
      <c r="H165" s="31">
        <f>IF(OR($A165="",$B165="",$C165=""),"",'MPTO_working_3-way'!E164)</f>
        <v>2.058267335408547</v>
      </c>
      <c r="I165" s="32">
        <f>IF(OR($A165="",$B165="",$C165=""),"",'MPTO_working_3-way'!F164)</f>
        <v>3.624095394132643</v>
      </c>
      <c r="J165" s="33">
        <f>IF(OR($A165="",$B165="",$C165=""),"",'MPTO_working_3-way'!G164)</f>
        <v>4.1977380455965063</v>
      </c>
      <c r="K165" s="31">
        <f>IF(OR($A165="",$B165="",$C165=""),"",'OddsRatio_working_3-way'!H164)</f>
        <v>2.0714931004399681</v>
      </c>
      <c r="L165" s="32">
        <f>IF(OR($A165="",$B165="",$C165=""),"",'OddsRatio_working_3-way'!I164)</f>
        <v>3.6133978059511414</v>
      </c>
      <c r="M165" s="33">
        <f>IF(OR($A165="",$B165="",$C165=""),"",'OddsRatio_working_3-way'!J164)</f>
        <v>4.157855682190962</v>
      </c>
      <c r="N165" s="31">
        <f>IF('Log_working_3-way'!$D164="","",A165^('Log_working_3-way'!$D164))</f>
        <v>2.0577497772206561</v>
      </c>
      <c r="O165" s="32">
        <f>IF('Log_working_3-way'!$D164="","",B165^('Log_working_3-way'!$D164))</f>
        <v>3.6290447105071686</v>
      </c>
      <c r="P165" s="33">
        <f>IF('Log_working_3-way'!$D164="","",C165^('Log_working_3-way'!$D164))</f>
        <v>4.1932649972307088</v>
      </c>
      <c r="Q165" s="34">
        <f t="shared" si="24"/>
        <v>48.584553755331747</v>
      </c>
      <c r="R165" s="34">
        <f t="shared" si="25"/>
        <v>27.890077568557341</v>
      </c>
      <c r="S165" s="34">
        <f t="shared" si="26"/>
        <v>24.314426598229481</v>
      </c>
      <c r="T165" s="35" t="s">
        <v>99</v>
      </c>
      <c r="U165" s="36" t="s">
        <v>76</v>
      </c>
      <c r="V165" s="36" t="s">
        <v>135</v>
      </c>
      <c r="W165" s="36" t="s">
        <v>137</v>
      </c>
    </row>
    <row r="166" spans="1:23" x14ac:dyDescent="0.2">
      <c r="A166" s="14">
        <v>2.835</v>
      </c>
      <c r="B166" s="14">
        <v>2.8849999999999998</v>
      </c>
      <c r="C166" s="15">
        <v>2.8250000000000002</v>
      </c>
      <c r="D166" s="20">
        <f t="shared" si="23"/>
        <v>5.3336437558560768E-2</v>
      </c>
      <c r="E166" s="17">
        <f>IF(OR($A166="",$B166="",$C166=""),"",A166*'MPTO_working_3-way'!$I165)</f>
        <v>2.9862088004785199</v>
      </c>
      <c r="F166" s="21">
        <f>IF(OR($A166="",$B166="",$C166=""),"",B166*'MPTO_working_3-way'!$I165)</f>
        <v>3.0388756223564477</v>
      </c>
      <c r="G166" s="22">
        <f>IF(OR($A166="",$B166="",$C166=""),"",C166*'MPTO_working_3-way'!$I165)</f>
        <v>2.9756754361029345</v>
      </c>
      <c r="H166" s="17">
        <f>IF(OR($A166="",$B166="",$C166=""),"",'MPTO_working_3-way'!E165)</f>
        <v>2.9854767879894495</v>
      </c>
      <c r="I166" s="21">
        <f>IF(OR($A166="",$B166="",$C166=""),"",'MPTO_working_3-way'!F165)</f>
        <v>3.0409774316208571</v>
      </c>
      <c r="J166" s="22">
        <f>IF(OR($A166="",$B166="",$C166=""),"",'MPTO_working_3-way'!G165)</f>
        <v>2.974389126245629</v>
      </c>
      <c r="K166" s="17">
        <f>IF(OR($A166="",$B166="",$C166=""),"",'OddsRatio_working_3-way'!H165)</f>
        <v>2.9858379740175174</v>
      </c>
      <c r="L166" s="21">
        <f>IF(OR($A166="",$B166="",$C166=""),"",'OddsRatio_working_3-way'!I165)</f>
        <v>3.0399480005575037</v>
      </c>
      <c r="M166" s="22">
        <f>IF(OR($A166="",$B166="",$C166=""),"",'OddsRatio_working_3-way'!J165)</f>
        <v>2.9750159687095201</v>
      </c>
      <c r="N166" s="17">
        <f>IF('Log_working_3-way'!$D165="","",A166^('Log_working_3-way'!$D165))</f>
        <v>2.9855322802637283</v>
      </c>
      <c r="O166" s="21">
        <f>IF('Log_working_3-way'!$D165="","",B166^('Log_working_3-way'!$D165))</f>
        <v>3.040825485583333</v>
      </c>
      <c r="P166" s="22">
        <f>IF('Log_working_3-way'!$D165="","",C166^('Log_working_3-way'!$D165))</f>
        <v>2.9744794209782333</v>
      </c>
      <c r="Q166" s="37">
        <f t="shared" si="24"/>
        <v>33.495487354749912</v>
      </c>
      <c r="R166" s="37">
        <f t="shared" si="25"/>
        <v>32.906907826144128</v>
      </c>
      <c r="S166" s="37">
        <f t="shared" si="26"/>
        <v>33.605815602982588</v>
      </c>
      <c r="T166" s="26" t="s">
        <v>35</v>
      </c>
      <c r="U166" s="4" t="s">
        <v>79</v>
      </c>
      <c r="V166" s="4" t="s">
        <v>248</v>
      </c>
      <c r="W166" s="4" t="s">
        <v>141</v>
      </c>
    </row>
    <row r="167" spans="1:23" x14ac:dyDescent="0.2">
      <c r="A167" s="14">
        <v>3.48</v>
      </c>
      <c r="B167" s="14">
        <v>3.32</v>
      </c>
      <c r="C167" s="15">
        <v>2.14</v>
      </c>
      <c r="D167" s="20">
        <f t="shared" si="23"/>
        <v>5.5850860742357122E-2</v>
      </c>
      <c r="E167" s="17">
        <f>IF(OR($A167="",$B167="",$C167=""),"",A167*'MPTO_working_3-way'!$I166)</f>
        <v>3.6743609953834029</v>
      </c>
      <c r="F167" s="21">
        <f>IF(OR($A167="",$B167="",$C167=""),"",B167*'MPTO_working_3-way'!$I166)</f>
        <v>3.5054248576646256</v>
      </c>
      <c r="G167" s="22">
        <f>IF(OR($A167="",$B167="",$C167=""),"",C167*'MPTO_working_3-way'!$I166)</f>
        <v>2.2595208419886443</v>
      </c>
      <c r="H167" s="17">
        <f>IF(OR($A167="",$B167="",$C167=""),"",'MPTO_working_3-way'!E166)</f>
        <v>3.7210774382667493</v>
      </c>
      <c r="I167" s="21">
        <f>IF(OR($A167="",$B167="",$C167=""),"",'MPTO_working_3-way'!F166)</f>
        <v>3.538722363523668</v>
      </c>
      <c r="J167" s="22">
        <f>IF(OR($A167="",$B167="",$C167=""),"",'MPTO_working_3-way'!G166)</f>
        <v>2.2287958522957276</v>
      </c>
      <c r="K167" s="17">
        <f>IF(OR($A167="",$B167="",$C167=""),"",'OddsRatio_working_3-way'!H166)</f>
        <v>3.7004044969072449</v>
      </c>
      <c r="L167" s="21">
        <f>IF(OR($A167="",$B167="",$C167=""),"",'OddsRatio_working_3-way'!I166)</f>
        <v>3.5261848519454864</v>
      </c>
      <c r="M167" s="22">
        <f>IF(OR($A167="",$B167="",$C167=""),"",'OddsRatio_working_3-way'!J166)</f>
        <v>2.2413149703525241</v>
      </c>
      <c r="N167" s="17">
        <f>IF('Log_working_3-way'!$D166="","",A167^('Log_working_3-way'!$D166))</f>
        <v>3.7198076286473345</v>
      </c>
      <c r="O167" s="21">
        <f>IF('Log_working_3-way'!$D166="","",B167^('Log_working_3-way'!$D166))</f>
        <v>3.5398672323489917</v>
      </c>
      <c r="P167" s="22">
        <f>IF('Log_working_3-way'!$D166="","",C167^('Log_working_3-way'!$D166))</f>
        <v>2.2287975564995399</v>
      </c>
      <c r="Q167" s="37">
        <f t="shared" si="24"/>
        <v>26.873936825829475</v>
      </c>
      <c r="R167" s="37">
        <f t="shared" si="25"/>
        <v>28.527212552096103</v>
      </c>
      <c r="S167" s="37">
        <f t="shared" si="26"/>
        <v>44.257170875214513</v>
      </c>
      <c r="T167" s="26" t="s">
        <v>54</v>
      </c>
      <c r="U167" s="4" t="s">
        <v>43</v>
      </c>
      <c r="V167" s="4" t="s">
        <v>274</v>
      </c>
      <c r="W167" s="4" t="s">
        <v>285</v>
      </c>
    </row>
    <row r="168" spans="1:23" x14ac:dyDescent="0.2">
      <c r="A168" s="14">
        <v>1.784</v>
      </c>
      <c r="B168" s="14">
        <v>3.82</v>
      </c>
      <c r="C168" s="15">
        <v>4.32</v>
      </c>
      <c r="D168" s="20">
        <f t="shared" si="23"/>
        <v>5.3799702785451542E-2</v>
      </c>
      <c r="E168" s="17">
        <f>IF(OR($A168="",$B168="",$C168=""),"",A168*'MPTO_working_3-way'!$I167)</f>
        <v>1.8799786697692455</v>
      </c>
      <c r="F168" s="21">
        <f>IF(OR($A168="",$B168="",$C168=""),"",B168*'MPTO_working_3-way'!$I167)</f>
        <v>4.0255148646404244</v>
      </c>
      <c r="G168" s="22">
        <f>IF(OR($A168="",$B168="",$C168=""),"",C168*'MPTO_working_3-way'!$I167)</f>
        <v>4.5524147160331507</v>
      </c>
      <c r="H168" s="17">
        <f>IF(OR($A168="",$B168="",$C168=""),"",'MPTO_working_3-way'!E167)</f>
        <v>1.8429616698355065</v>
      </c>
      <c r="I168" s="21">
        <f>IF(OR($A168="",$B168="",$C168=""),"",'MPTO_working_3-way'!F167)</f>
        <v>4.1009343205990625</v>
      </c>
      <c r="J168" s="22">
        <f>IF(OR($A168="",$B168="",$C168=""),"",'MPTO_working_3-way'!G167)</f>
        <v>4.6827825234798572</v>
      </c>
      <c r="K168" s="17">
        <f>IF(OR($A168="",$B168="",$C168=""),"",'OddsRatio_working_3-way'!H167)</f>
        <v>1.8562462522433714</v>
      </c>
      <c r="L168" s="21">
        <f>IF(OR($A168="",$B168="",$C168=""),"",'OddsRatio_working_3-way'!I167)</f>
        <v>4.0798653460794725</v>
      </c>
      <c r="M168" s="22">
        <f>IF(OR($A168="",$B168="",$C168=""),"",'OddsRatio_working_3-way'!J167)</f>
        <v>4.6259407620510107</v>
      </c>
      <c r="N168" s="17">
        <f>IF('Log_working_3-way'!$D167="","",A168^('Log_working_3-way'!$D167))</f>
        <v>1.8414122372963642</v>
      </c>
      <c r="O168" s="21">
        <f>IF('Log_working_3-way'!$D167="","",B168^('Log_working_3-way'!$D167))</f>
        <v>4.1106785793210987</v>
      </c>
      <c r="P168" s="22">
        <f>IF('Log_working_3-way'!$D167="","",C168^('Log_working_3-way'!$D167))</f>
        <v>4.680120499950819</v>
      </c>
      <c r="Q168" s="37">
        <f t="shared" si="24"/>
        <v>54.260488233011102</v>
      </c>
      <c r="R168" s="37">
        <f t="shared" si="25"/>
        <v>24.841542849185931</v>
      </c>
      <c r="S168" s="37">
        <f t="shared" si="26"/>
        <v>21.966364278678295</v>
      </c>
      <c r="T168" s="26" t="s">
        <v>103</v>
      </c>
      <c r="U168" s="4" t="s">
        <v>110</v>
      </c>
      <c r="V168" s="4" t="s">
        <v>286</v>
      </c>
      <c r="W168" s="4" t="s">
        <v>287</v>
      </c>
    </row>
    <row r="169" spans="1:23" x14ac:dyDescent="0.2">
      <c r="A169" s="14">
        <v>2.6880000000000002</v>
      </c>
      <c r="B169" s="14">
        <v>3.25</v>
      </c>
      <c r="C169" s="15">
        <v>2.6749999999999998</v>
      </c>
      <c r="D169" s="20">
        <f t="shared" si="23"/>
        <v>5.3547892917051865E-2</v>
      </c>
      <c r="E169" s="17">
        <f>IF(OR($A169="",$B169="",$C169=""),"",A169*'MPTO_working_3-way'!$I168)</f>
        <v>2.8319367361610355</v>
      </c>
      <c r="F169" s="21">
        <f>IF(OR($A169="",$B169="",$C169=""),"",B169*'MPTO_working_3-way'!$I168)</f>
        <v>3.4240306519804187</v>
      </c>
      <c r="G169" s="22">
        <f>IF(OR($A169="",$B169="",$C169=""),"",C169*'MPTO_working_3-way'!$I168)</f>
        <v>2.8182406135531135</v>
      </c>
      <c r="H169" s="17">
        <f>IF(OR($A169="",$B169="",$C169=""),"",'MPTO_working_3-way'!E168)</f>
        <v>2.8234668685737763</v>
      </c>
      <c r="I169" s="21">
        <f>IF(OR($A169="",$B169="",$C169=""),"",'MPTO_working_3-way'!F168)</f>
        <v>3.4501435788157888</v>
      </c>
      <c r="J169" s="22">
        <f>IF(OR($A169="",$B169="",$C169=""),"",'MPTO_working_3-way'!G168)</f>
        <v>2.8091270262635408</v>
      </c>
      <c r="K169" s="17">
        <f>IF(OR($A169="",$B169="",$C169=""),"",'OddsRatio_working_3-way'!H168)</f>
        <v>2.8279091624922579</v>
      </c>
      <c r="L169" s="21">
        <f>IF(OR($A169="",$B169="",$C169=""),"",'OddsRatio_working_3-way'!I168)</f>
        <v>3.436490293606385</v>
      </c>
      <c r="M169" s="22">
        <f>IF(OR($A169="",$B169="",$C169=""),"",'OddsRatio_working_3-way'!J168)</f>
        <v>2.8138316630180857</v>
      </c>
      <c r="N169" s="17">
        <f>IF('Log_working_3-way'!$D168="","",A169^('Log_working_3-way'!$D168))</f>
        <v>2.824359405075819</v>
      </c>
      <c r="O169" s="21">
        <f>IF('Log_working_3-way'!$D168="","",B169^('Log_working_3-way'!$D168))</f>
        <v>3.4474696778424923</v>
      </c>
      <c r="P169" s="22">
        <f>IF('Log_working_3-way'!$D168="","",C169^('Log_working_3-way'!$D168))</f>
        <v>2.8100180816022942</v>
      </c>
      <c r="Q169" s="37">
        <f t="shared" si="24"/>
        <v>35.41745118847922</v>
      </c>
      <c r="R169" s="37">
        <f t="shared" si="25"/>
        <v>29.205346027542479</v>
      </c>
      <c r="S169" s="37">
        <f t="shared" si="26"/>
        <v>35.483130687668435</v>
      </c>
      <c r="U169" s="4" t="s">
        <v>39</v>
      </c>
      <c r="V169" s="4" t="s">
        <v>165</v>
      </c>
      <c r="W169" s="4" t="s">
        <v>42</v>
      </c>
    </row>
    <row r="170" spans="1:23" x14ac:dyDescent="0.2">
      <c r="A170" s="14">
        <v>2.625</v>
      </c>
      <c r="B170" s="14">
        <v>3.4</v>
      </c>
      <c r="C170" s="15">
        <v>2.63</v>
      </c>
      <c r="D170" s="20">
        <f t="shared" si="23"/>
        <v>5.5298164893333723E-2</v>
      </c>
      <c r="E170" s="17">
        <f>IF(OR($A170="",$B170="",$C170=""),"",A170*'MPTO_working_3-way'!$I169)</f>
        <v>2.7701576828450012</v>
      </c>
      <c r="F170" s="21">
        <f>IF(OR($A170="",$B170="",$C170=""),"",B170*'MPTO_working_3-way'!$I169)</f>
        <v>3.5880137606373346</v>
      </c>
      <c r="G170" s="22">
        <f>IF(OR($A170="",$B170="",$C170=""),"",C170*'MPTO_working_3-way'!$I169)</f>
        <v>2.7754341736694674</v>
      </c>
      <c r="H170" s="17">
        <f>IF(OR($A170="",$B170="",$C170=""),"",'MPTO_working_3-way'!E169)</f>
        <v>2.7584710905672205</v>
      </c>
      <c r="I170" s="21">
        <f>IF(OR($A170="",$B170="",$C170=""),"",'MPTO_working_3-way'!F169)</f>
        <v>3.6273292725329345</v>
      </c>
      <c r="J170" s="22">
        <f>IF(OR($A170="",$B170="",$C170=""),"",'MPTO_working_3-way'!G169)</f>
        <v>2.763993013306119</v>
      </c>
      <c r="K170" s="17">
        <f>IF(OR($A170="",$B170="",$C170=""),"",'OddsRatio_working_3-way'!H169)</f>
        <v>2.7646661715768577</v>
      </c>
      <c r="L170" s="21">
        <f>IF(OR($A170="",$B170="",$C170=""),"",'OddsRatio_working_3-way'!I169)</f>
        <v>3.6062761918673587</v>
      </c>
      <c r="M170" s="22">
        <f>IF(OR($A170="",$B170="",$C170=""),"",'OddsRatio_working_3-way'!J169)</f>
        <v>2.7700959136432473</v>
      </c>
      <c r="N170" s="17">
        <f>IF('Log_working_3-way'!$D169="","",A170^('Log_working_3-way'!$D169))</f>
        <v>2.7597671326990261</v>
      </c>
      <c r="O170" s="21">
        <f>IF('Log_working_3-way'!$D169="","",B170^('Log_working_3-way'!$D169))</f>
        <v>3.6228503692859007</v>
      </c>
      <c r="P170" s="22">
        <f>IF('Log_working_3-way'!$D169="","",C170^('Log_working_3-way'!$D169))</f>
        <v>2.7652968063029175</v>
      </c>
      <c r="Q170" s="37">
        <f t="shared" si="24"/>
        <v>36.251965932126964</v>
      </c>
      <c r="R170" s="37">
        <f t="shared" si="25"/>
        <v>27.870573155839047</v>
      </c>
      <c r="S170" s="37">
        <f t="shared" si="26"/>
        <v>36.030398756598011</v>
      </c>
      <c r="U170" s="4" t="s">
        <v>82</v>
      </c>
      <c r="V170" s="4" t="s">
        <v>93</v>
      </c>
      <c r="W170" s="4" t="s">
        <v>87</v>
      </c>
    </row>
    <row r="171" spans="1:23" x14ac:dyDescent="0.2">
      <c r="A171" s="14">
        <v>2.2000000000000002</v>
      </c>
      <c r="B171" s="14">
        <v>2.9039999999999999</v>
      </c>
      <c r="C171" s="15">
        <v>3.88</v>
      </c>
      <c r="D171" s="20">
        <f t="shared" si="23"/>
        <v>5.6630030388231001E-2</v>
      </c>
      <c r="E171" s="17">
        <f>IF(OR($A171="",$B171="",$C171=""),"",A171*'MPTO_working_3-way'!$I170)</f>
        <v>2.3245860668541085</v>
      </c>
      <c r="F171" s="21">
        <f>IF(OR($A171="",$B171="",$C171=""),"",B171*'MPTO_working_3-way'!$I170)</f>
        <v>3.0684536082474225</v>
      </c>
      <c r="G171" s="22">
        <f>IF(OR($A171="",$B171="",$C171=""),"",C171*'MPTO_working_3-way'!$I170)</f>
        <v>4.0997245179063357</v>
      </c>
      <c r="H171" s="17">
        <f>IF(OR($A171="",$B171="",$C171=""),"",'MPTO_working_3-way'!E170)</f>
        <v>2.2953217009626043</v>
      </c>
      <c r="I171" s="21">
        <f>IF(OR($A171="",$B171="",$C171=""),"",'MPTO_working_3-way'!F170)</f>
        <v>3.072423722404817</v>
      </c>
      <c r="J171" s="22">
        <f>IF(OR($A171="",$B171="",$C171=""),"",'MPTO_working_3-way'!G170)</f>
        <v>4.1866354880900483</v>
      </c>
      <c r="K171" s="17">
        <f>IF(OR($A171="",$B171="",$C171=""),"",'OddsRatio_working_3-way'!H170)</f>
        <v>2.308067248903678</v>
      </c>
      <c r="L171" s="21">
        <f>IF(OR($A171="",$B171="",$C171=""),"",'OddsRatio_working_3-way'!I170)</f>
        <v>3.0754667015938351</v>
      </c>
      <c r="M171" s="22">
        <f>IF(OR($A171="",$B171="",$C171=""),"",'OddsRatio_working_3-way'!J170)</f>
        <v>4.1393613973688268</v>
      </c>
      <c r="N171" s="17">
        <f>IF('Log_working_3-way'!$D170="","",A171^('Log_working_3-way'!$D170))</f>
        <v>2.2960899532364216</v>
      </c>
      <c r="O171" s="21">
        <f>IF('Log_working_3-way'!$D170="","",B171^('Log_working_3-way'!$D170))</f>
        <v>3.0768078084495993</v>
      </c>
      <c r="P171" s="22">
        <f>IF('Log_working_3-way'!$D170="","",C171^('Log_working_3-way'!$D170))</f>
        <v>4.1759787922616773</v>
      </c>
      <c r="Q171" s="37">
        <f t="shared" si="24"/>
        <v>43.566877774937751</v>
      </c>
      <c r="R171" s="37">
        <f t="shared" si="25"/>
        <v>32.589705684719803</v>
      </c>
      <c r="S171" s="37">
        <f t="shared" si="26"/>
        <v>24.391882811450074</v>
      </c>
      <c r="U171" s="4" t="s">
        <v>46</v>
      </c>
      <c r="V171" s="4" t="s">
        <v>288</v>
      </c>
      <c r="W171" s="4" t="s">
        <v>225</v>
      </c>
    </row>
    <row r="172" spans="1:23" x14ac:dyDescent="0.2">
      <c r="A172" s="14">
        <v>1.95</v>
      </c>
      <c r="B172" s="14">
        <v>3.88</v>
      </c>
      <c r="C172" s="15">
        <v>3.52</v>
      </c>
      <c r="D172" s="20">
        <f t="shared" si="23"/>
        <v>5.4643380674308739E-2</v>
      </c>
      <c r="E172" s="17">
        <f>IF(OR($A172="",$B172="",$C172=""),"",A172*'MPTO_working_3-way'!$I171)</f>
        <v>2.0565545923149018</v>
      </c>
      <c r="F172" s="21">
        <f>IF(OR($A172="",$B172="",$C172=""),"",B172*'MPTO_working_3-way'!$I171)</f>
        <v>4.0920163170163182</v>
      </c>
      <c r="G172" s="22">
        <f>IF(OR($A172="",$B172="",$C172=""),"",C172*'MPTO_working_3-way'!$I171)</f>
        <v>3.712344699973567</v>
      </c>
      <c r="H172" s="17">
        <f>IF(OR($A172="",$B172="",$C172=""),"",'MPTO_working_3-way'!E171)</f>
        <v>2.0218110853110218</v>
      </c>
      <c r="I172" s="21">
        <f>IF(OR($A172="",$B172="",$C172=""),"",'MPTO_working_3-way'!F171)</f>
        <v>4.1750603029150257</v>
      </c>
      <c r="J172" s="22">
        <f>IF(OR($A172="",$B172="",$C172=""),"",'MPTO_working_3-way'!G171)</f>
        <v>3.7611454653641356</v>
      </c>
      <c r="K172" s="17">
        <f>IF(OR($A172="",$B172="",$C172=""),"",'OddsRatio_working_3-way'!H171)</f>
        <v>2.0351160337244956</v>
      </c>
      <c r="L172" s="21">
        <f>IF(OR($A172="",$B172="",$C172=""),"",'OddsRatio_working_3-way'!I171)</f>
        <v>4.1380359759226817</v>
      </c>
      <c r="M172" s="22">
        <f>IF(OR($A172="",$B172="",$C172=""),"",'OddsRatio_working_3-way'!J171)</f>
        <v>3.7457814789323458</v>
      </c>
      <c r="N172" s="17">
        <f>IF('Log_working_3-way'!$D171="","",A172^('Log_working_3-way'!$D171))</f>
        <v>2.0210858834784076</v>
      </c>
      <c r="O172" s="21">
        <f>IF('Log_working_3-way'!$D171="","",B172^('Log_working_3-way'!$D171))</f>
        <v>4.1725527942114127</v>
      </c>
      <c r="P172" s="22">
        <f>IF('Log_working_3-way'!$D171="","",C172^('Log_working_3-way'!$D171))</f>
        <v>3.765697736170825</v>
      </c>
      <c r="Q172" s="37">
        <f t="shared" si="24"/>
        <v>49.460605259574322</v>
      </c>
      <c r="R172" s="37">
        <f t="shared" si="25"/>
        <v>24.437830216892856</v>
      </c>
      <c r="S172" s="37">
        <f t="shared" si="26"/>
        <v>26.937153761802353</v>
      </c>
      <c r="U172" s="4" t="s">
        <v>110</v>
      </c>
      <c r="V172" s="4" t="s">
        <v>290</v>
      </c>
      <c r="W172" s="4" t="s">
        <v>289</v>
      </c>
    </row>
    <row r="173" spans="1:23" x14ac:dyDescent="0.2">
      <c r="A173" s="14">
        <v>1.8879999999999999</v>
      </c>
      <c r="B173" s="14">
        <v>3.3</v>
      </c>
      <c r="C173" s="15">
        <v>4.54</v>
      </c>
      <c r="D173" s="20">
        <f t="shared" si="23"/>
        <v>5.2955637160072344E-2</v>
      </c>
      <c r="E173" s="17">
        <f>IF(OR($A173="",$B173="",$C173=""),"",A173*'MPTO_working_3-way'!$I172)</f>
        <v>1.9879802429582165</v>
      </c>
      <c r="F173" s="21">
        <f>IF(OR($A173="",$B173="",$C173=""),"",B173*'MPTO_working_3-way'!$I172)</f>
        <v>3.4747536026282386</v>
      </c>
      <c r="G173" s="22">
        <f>IF(OR($A173="",$B173="",$C173=""),"",C173*'MPTO_working_3-way'!$I172)</f>
        <v>4.7804185927067282</v>
      </c>
      <c r="H173" s="17">
        <f>IF(OR($A173="",$B173="",$C173=""),"",'MPTO_working_3-way'!E172)</f>
        <v>1.9530901423160176</v>
      </c>
      <c r="I173" s="21">
        <f>IF(OR($A173="",$B173="",$C173=""),"",'MPTO_working_3-way'!F172)</f>
        <v>3.5041191484076082</v>
      </c>
      <c r="J173" s="22">
        <f>IF(OR($A173="",$B173="",$C173=""),"",'MPTO_working_3-way'!G172)</f>
        <v>4.9355311512114968</v>
      </c>
      <c r="K173" s="17">
        <f>IF(OR($A173="",$B173="",$C173=""),"",'OddsRatio_working_3-way'!H172)</f>
        <v>1.9665339887168043</v>
      </c>
      <c r="L173" s="21">
        <f>IF(OR($A173="",$B173="",$C173=""),"",'OddsRatio_working_3-way'!I172)</f>
        <v>3.5034101059106413</v>
      </c>
      <c r="M173" s="22">
        <f>IF(OR($A173="",$B173="",$C173=""),"",'OddsRatio_working_3-way'!J172)</f>
        <v>4.8530746847494228</v>
      </c>
      <c r="N173" s="17">
        <f>IF('Log_working_3-way'!$D172="","",A173^('Log_working_3-way'!$D172))</f>
        <v>1.9524957834120216</v>
      </c>
      <c r="O173" s="21">
        <f>IF('Log_working_3-way'!$D172="","",B173^('Log_working_3-way'!$D172))</f>
        <v>3.5149572681954293</v>
      </c>
      <c r="P173" s="22">
        <f>IF('Log_working_3-way'!$D172="","",C173^('Log_working_3-way'!$D172))</f>
        <v>4.9179556754965086</v>
      </c>
      <c r="Q173" s="37">
        <f t="shared" si="24"/>
        <v>51.200913789579516</v>
      </c>
      <c r="R173" s="37">
        <f t="shared" si="25"/>
        <v>28.779019014286906</v>
      </c>
      <c r="S173" s="37">
        <f t="shared" si="26"/>
        <v>20.91867020862264</v>
      </c>
      <c r="U173" s="4" t="s">
        <v>113</v>
      </c>
      <c r="V173" s="4" t="s">
        <v>291</v>
      </c>
      <c r="W173" s="4" t="s">
        <v>292</v>
      </c>
    </row>
    <row r="174" spans="1:23" x14ac:dyDescent="0.2">
      <c r="A174" s="14">
        <v>3.1680000000000001</v>
      </c>
      <c r="B174" s="14">
        <v>2.88</v>
      </c>
      <c r="C174" s="15">
        <v>2.57</v>
      </c>
      <c r="D174" s="20">
        <f t="shared" si="23"/>
        <v>5.198384624454655E-2</v>
      </c>
      <c r="E174" s="17">
        <f>IF(OR($A174="",$B174="",$C174=""),"",A174*'MPTO_working_3-way'!$I173)</f>
        <v>3.3326848249027234</v>
      </c>
      <c r="F174" s="21">
        <f>IF(OR($A174="",$B174="",$C174=""),"",B174*'MPTO_working_3-way'!$I173)</f>
        <v>3.029713477184294</v>
      </c>
      <c r="G174" s="22">
        <f>IF(OR($A174="",$B174="",$C174=""),"",C174*'MPTO_working_3-way'!$I173)</f>
        <v>2.7035984848484844</v>
      </c>
      <c r="H174" s="17">
        <f>IF(OR($A174="",$B174="",$C174=""),"",'MPTO_working_3-way'!E173)</f>
        <v>3.3520082999851786</v>
      </c>
      <c r="I174" s="21">
        <f>IF(OR($A174="",$B174="",$C174=""),"",'MPTO_working_3-way'!F173)</f>
        <v>3.0312742002740216</v>
      </c>
      <c r="J174" s="22">
        <f>IF(OR($A174="",$B174="",$C174=""),"",'MPTO_working_3-way'!G173)</f>
        <v>2.6897836744942047</v>
      </c>
      <c r="K174" s="17">
        <f>IF(OR($A174="",$B174="",$C174=""),"",'OddsRatio_working_3-way'!H173)</f>
        <v>3.3422740764582342</v>
      </c>
      <c r="L174" s="21">
        <f>IF(OR($A174="",$B174="",$C174=""),"",'OddsRatio_working_3-way'!I173)</f>
        <v>3.0311232766335237</v>
      </c>
      <c r="M174" s="22">
        <f>IF(OR($A174="",$B174="",$C174=""),"",'OddsRatio_working_3-way'!J173)</f>
        <v>2.6962040129333142</v>
      </c>
      <c r="N174" s="17">
        <f>IF('Log_working_3-way'!$D173="","",A174^('Log_working_3-way'!$D173))</f>
        <v>3.3503656423997366</v>
      </c>
      <c r="O174" s="21">
        <f>IF('Log_working_3-way'!$D173="","",B174^('Log_working_3-way'!$D173))</f>
        <v>3.0317292195566612</v>
      </c>
      <c r="P174" s="22">
        <f>IF('Log_working_3-way'!$D173="","",C174^('Log_working_3-way'!$D173))</f>
        <v>2.6904838782031417</v>
      </c>
      <c r="Q174" s="37">
        <f t="shared" si="24"/>
        <v>29.832861690838346</v>
      </c>
      <c r="R174" s="37">
        <f t="shared" si="25"/>
        <v>33.006421482778755</v>
      </c>
      <c r="S174" s="37">
        <f t="shared" si="26"/>
        <v>36.987740805604204</v>
      </c>
      <c r="U174" s="4" t="s">
        <v>170</v>
      </c>
      <c r="V174" s="4" t="s">
        <v>200</v>
      </c>
      <c r="W174" s="4" t="s">
        <v>293</v>
      </c>
    </row>
    <row r="175" spans="1:23" x14ac:dyDescent="0.2">
      <c r="A175" s="14">
        <v>1.53</v>
      </c>
      <c r="B175" s="14">
        <v>4.18</v>
      </c>
      <c r="C175" s="15">
        <v>5.55</v>
      </c>
      <c r="D175" s="20">
        <f t="shared" si="23"/>
        <v>7.3009401182775768E-2</v>
      </c>
      <c r="E175" s="17">
        <f>IF(OR($A175="",$B175="",$C175=""),"",A175*'MPTO_working_3-way'!$I174)</f>
        <v>1.641704383809647</v>
      </c>
      <c r="F175" s="21">
        <f>IF(OR($A175="",$B175="",$C175=""),"",B175*'MPTO_working_3-way'!$I174)</f>
        <v>4.4851792969440023</v>
      </c>
      <c r="G175" s="22">
        <f>IF(OR($A175="",$B175="",$C175=""),"",C175*'MPTO_working_3-way'!$I174)</f>
        <v>5.9552021765644056</v>
      </c>
      <c r="H175" s="17">
        <f>IF(OR($A175="",$B175="",$C175=""),"",'MPTO_working_3-way'!E174)</f>
        <v>1.5891725120762348</v>
      </c>
      <c r="I175" s="21">
        <f>IF(OR($A175="",$B175="",$C175=""),"",'MPTO_working_3-way'!F174)</f>
        <v>4.6533708108221488</v>
      </c>
      <c r="J175" s="22">
        <f>IF(OR($A175="",$B175="",$C175=""),"",'MPTO_working_3-way'!G174)</f>
        <v>6.4166848953013496</v>
      </c>
      <c r="K175" s="17">
        <f>IF(OR($A175="",$B175="",$C175=""),"",'OddsRatio_working_3-way'!H174)</f>
        <v>1.6055448785912738</v>
      </c>
      <c r="L175" s="21">
        <f>IF(OR($A175="",$B175="",$C175=""),"",'OddsRatio_working_3-way'!I174)</f>
        <v>4.6332692715476407</v>
      </c>
      <c r="M175" s="22">
        <f>IF(OR($A175="",$B175="",$C175=""),"",'OddsRatio_working_3-way'!J174)</f>
        <v>6.1985456558307446</v>
      </c>
      <c r="N175" s="17">
        <f>IF('Log_working_3-way'!$D174="","",A175^('Log_working_3-way'!$D174))</f>
        <v>1.584705667939911</v>
      </c>
      <c r="O175" s="21">
        <f>IF('Log_working_3-way'!$D174="","",B175^('Log_working_3-way'!$D174))</f>
        <v>4.7042571480923057</v>
      </c>
      <c r="P175" s="22">
        <f>IF('Log_working_3-way'!$D174="","",C175^('Log_working_3-way'!$D174))</f>
        <v>6.3940835446425899</v>
      </c>
      <c r="Q175" s="37">
        <f t="shared" si="24"/>
        <v>62.925830418090477</v>
      </c>
      <c r="R175" s="37">
        <f t="shared" si="25"/>
        <v>22.295652721873452</v>
      </c>
      <c r="S175" s="37">
        <f t="shared" si="26"/>
        <v>16.792041149086671</v>
      </c>
      <c r="U175" s="4" t="s">
        <v>49</v>
      </c>
      <c r="V175" s="4" t="s">
        <v>279</v>
      </c>
      <c r="W175" s="4" t="s">
        <v>194</v>
      </c>
    </row>
    <row r="176" spans="1:23" ht="14.25" customHeight="1" x14ac:dyDescent="0.2">
      <c r="A176" s="14">
        <v>4.5599999999999996</v>
      </c>
      <c r="B176" s="14">
        <v>3.6</v>
      </c>
      <c r="C176" s="15">
        <v>1.78</v>
      </c>
      <c r="D176" s="20">
        <f t="shared" si="23"/>
        <v>5.8873776200801586E-2</v>
      </c>
      <c r="E176" s="17">
        <f>IF(OR($A176="",$B176="",$C176=""),"",A176*'MPTO_working_3-way'!$I175)</f>
        <v>4.8284644194756545</v>
      </c>
      <c r="F176" s="21">
        <f>IF(OR($A176="",$B176="",$C176=""),"",B176*'MPTO_working_3-way'!$I175)</f>
        <v>3.8119455943228857</v>
      </c>
      <c r="G176" s="22">
        <f>IF(OR($A176="",$B176="",$C176=""),"",C176*'MPTO_working_3-way'!$I175)</f>
        <v>1.8847953216374269</v>
      </c>
      <c r="H176" s="17">
        <f>IF(OR($A176="",$B176="",$C176=""),"",'MPTO_working_3-way'!E175)</f>
        <v>5.0081719958317334</v>
      </c>
      <c r="I176" s="21">
        <f>IF(OR($A176="",$B176="",$C176=""),"",'MPTO_working_3-way'!F175)</f>
        <v>3.8736690281253976</v>
      </c>
      <c r="J176" s="22">
        <f>IF(OR($A176="",$B176="",$C176=""),"",'MPTO_working_3-way'!G175)</f>
        <v>1.844429183162317</v>
      </c>
      <c r="K176" s="17">
        <f>IF(OR($A176="",$B176="",$C176=""),"",'OddsRatio_working_3-way'!H175)</f>
        <v>4.9205392193019843</v>
      </c>
      <c r="L176" s="21">
        <f>IF(OR($A176="",$B176="",$C176=""),"",'OddsRatio_working_3-way'!I175)</f>
        <v>3.8633151601643712</v>
      </c>
      <c r="M176" s="22">
        <f>IF(OR($A176="",$B176="",$C176=""),"",'OddsRatio_working_3-way'!J175)</f>
        <v>1.8589945480493113</v>
      </c>
      <c r="N176" s="17">
        <f>IF('Log_working_3-way'!$D175="","",A176^('Log_working_3-way'!$D175))</f>
        <v>4.9957261692322774</v>
      </c>
      <c r="O176" s="21">
        <f>IF('Log_working_3-way'!$D175="","",B176^('Log_working_3-way'!$D175))</f>
        <v>3.8883164582438448</v>
      </c>
      <c r="P176" s="22">
        <f>IF('Log_working_3-way'!$D175="","",C176^('Log_working_3-way'!$D175))</f>
        <v>1.8428145959407116</v>
      </c>
      <c r="Q176" s="37">
        <f t="shared" si="24"/>
        <v>19.967365354710122</v>
      </c>
      <c r="R176" s="37">
        <f t="shared" si="25"/>
        <v>26.233322991002172</v>
      </c>
      <c r="S176" s="37">
        <f t="shared" si="26"/>
        <v>53.056158858206636</v>
      </c>
      <c r="U176" s="4" t="s">
        <v>49</v>
      </c>
      <c r="V176" s="4" t="s">
        <v>59</v>
      </c>
      <c r="W176" s="4" t="s">
        <v>294</v>
      </c>
    </row>
    <row r="177" spans="1:23" x14ac:dyDescent="0.2">
      <c r="A177" s="14">
        <v>2.08</v>
      </c>
      <c r="B177" s="14">
        <v>3.5</v>
      </c>
      <c r="C177" s="15">
        <v>3.46</v>
      </c>
      <c r="D177" s="20">
        <f t="shared" si="23"/>
        <v>5.5500857523978819E-2</v>
      </c>
      <c r="E177" s="17">
        <f>IF(OR($A177="",$B177="",$C177=""),"",A177*'MPTO_working_3-way'!$I176)</f>
        <v>2.1954417836498759</v>
      </c>
      <c r="F177" s="21">
        <f>IF(OR($A177="",$B177="",$C177=""),"",B177*'MPTO_working_3-way'!$I176)</f>
        <v>3.6942530013339256</v>
      </c>
      <c r="G177" s="22">
        <f>IF(OR($A177="",$B177="",$C177=""),"",C177*'MPTO_working_3-way'!$I176)</f>
        <v>3.6520329670329668</v>
      </c>
      <c r="H177" s="17">
        <f>IF(OR($A177="",$B177="",$C177=""),"",'MPTO_working_3-way'!E176)</f>
        <v>2.163242871865338</v>
      </c>
      <c r="I177" s="21">
        <f>IF(OR($A177="",$B177="",$C177=""),"",'MPTO_working_3-way'!F176)</f>
        <v>3.7423188922564918</v>
      </c>
      <c r="J177" s="22">
        <f>IF(OR($A177="",$B177="",$C177=""),"",'MPTO_working_3-way'!G176)</f>
        <v>3.6966245964191362</v>
      </c>
      <c r="K177" s="17">
        <f>IF(OR($A177="",$B177="",$C177=""),"",'OddsRatio_working_3-way'!H176)</f>
        <v>2.1760972674563237</v>
      </c>
      <c r="L177" s="21">
        <f>IF(OR($A177="",$B177="",$C177=""),"",'OddsRatio_working_3-way'!I176)</f>
        <v>3.7224473783711192</v>
      </c>
      <c r="M177" s="22">
        <f>IF(OR($A177="",$B177="",$C177=""),"",'OddsRatio_working_3-way'!J176)</f>
        <v>3.6788882203171807</v>
      </c>
      <c r="N177" s="17">
        <f>IF('Log_working_3-way'!$D176="","",A177^('Log_working_3-way'!$D176))</f>
        <v>2.1630157276247357</v>
      </c>
      <c r="O177" s="21">
        <f>IF('Log_working_3-way'!$D176="","",B177^('Log_working_3-way'!$D176))</f>
        <v>3.7423240839926937</v>
      </c>
      <c r="P177" s="22">
        <f>IF('Log_working_3-way'!$D176="","",C177^('Log_working_3-way'!$D176))</f>
        <v>3.6972830051700911</v>
      </c>
      <c r="Q177" s="37">
        <f t="shared" ref="Q177" si="27">(1/H177)*100</f>
        <v>46.226894492790457</v>
      </c>
      <c r="R177" s="37">
        <f t="shared" ref="R177" si="28">(1/F177)*100</f>
        <v>27.069071870251406</v>
      </c>
      <c r="S177" s="37">
        <f t="shared" ref="S177" si="29">(1/G177)*100</f>
        <v>27.382009117306332</v>
      </c>
      <c r="U177" s="4" t="s">
        <v>82</v>
      </c>
      <c r="V177" s="4" t="s">
        <v>94</v>
      </c>
      <c r="W177" s="4" t="s">
        <v>97</v>
      </c>
    </row>
    <row r="178" spans="1:23" x14ac:dyDescent="0.2">
      <c r="A178" s="14">
        <v>2.08</v>
      </c>
      <c r="B178" s="14">
        <v>3.58</v>
      </c>
      <c r="C178" s="15">
        <v>3.38</v>
      </c>
      <c r="D178" s="20">
        <f t="shared" si="23"/>
        <v>5.595682787345857E-2</v>
      </c>
      <c r="E178" s="17">
        <f>IF(OR($A178="",$B178="",$C178=""),"",A178*'MPTO_working_3-way'!$I177)</f>
        <v>2.196390201976794</v>
      </c>
      <c r="F178" s="21">
        <f>IF(OR($A178="",$B178="",$C178=""),"",B178*'MPTO_working_3-way'!$I177)</f>
        <v>3.7803254437869818</v>
      </c>
      <c r="G178" s="22">
        <f>IF(OR($A178="",$B178="",$C178=""),"",C178*'MPTO_working_3-way'!$I177)</f>
        <v>3.56913407821229</v>
      </c>
      <c r="H178" s="17">
        <f>IF(OR($A178="",$B178="",$C178=""),"",'MPTO_working_3-way'!E177)</f>
        <v>2.1639543617439823</v>
      </c>
      <c r="I178" s="21">
        <f>IF(OR($A178="",$B178="",$C178=""),"",'MPTO_working_3-way'!F177)</f>
        <v>3.8361601623181047</v>
      </c>
      <c r="J178" s="22">
        <f>IF(OR($A178="",$B178="",$C178=""),"",'MPTO_working_3-way'!G177)</f>
        <v>3.6074292698923767</v>
      </c>
      <c r="K178" s="17">
        <f>IF(OR($A178="",$B178="",$C178=""),"",'OddsRatio_working_3-way'!H177)</f>
        <v>2.1769203072503753</v>
      </c>
      <c r="L178" s="21">
        <f>IF(OR($A178="",$B178="",$C178=""),"",'OddsRatio_working_3-way'!I177)</f>
        <v>3.8115318450981177</v>
      </c>
      <c r="M178" s="22">
        <f>IF(OR($A178="",$B178="",$C178=""),"",'OddsRatio_working_3-way'!J177)</f>
        <v>3.5935836400517509</v>
      </c>
      <c r="N178" s="17">
        <f>IF('Log_working_3-way'!$D177="","",A178^('Log_working_3-way'!$D177))</f>
        <v>2.1637404209078239</v>
      </c>
      <c r="O178" s="21">
        <f>IF('Log_working_3-way'!$D177="","",B178^('Log_working_3-way'!$D177))</f>
        <v>3.8347248143202943</v>
      </c>
      <c r="P178" s="22">
        <f>IF('Log_working_3-way'!$D177="","",C178^('Log_working_3-way'!$D177))</f>
        <v>3.6092946100433445</v>
      </c>
      <c r="Q178" s="37">
        <f t="shared" ref="Q178" si="30">(1/H178)*100</f>
        <v>46.21169548114112</v>
      </c>
      <c r="R178" s="37">
        <f t="shared" ref="R178" si="31">(1/F178)*100</f>
        <v>26.452748972803757</v>
      </c>
      <c r="S178" s="37">
        <f t="shared" ref="S178" si="32">(1/G178)*100</f>
        <v>28.01800039131286</v>
      </c>
      <c r="U178" s="4" t="s">
        <v>82</v>
      </c>
      <c r="V178" s="4" t="s">
        <v>86</v>
      </c>
      <c r="W178" s="4" t="s">
        <v>83</v>
      </c>
    </row>
    <row r="179" spans="1:23" x14ac:dyDescent="0.2">
      <c r="A179" s="14">
        <v>2.7650000000000001</v>
      </c>
      <c r="B179" s="14">
        <v>3.5</v>
      </c>
      <c r="C179" s="15">
        <v>2.4500000000000002</v>
      </c>
      <c r="D179" s="20">
        <f t="shared" si="23"/>
        <v>5.554120382330141E-2</v>
      </c>
      <c r="E179" s="17">
        <f>IF(OR($A179="",$B179="",$C179=""),"",A179*'MPTO_working_3-way'!$I178)</f>
        <v>2.9185714285714286</v>
      </c>
      <c r="F179" s="21">
        <f>IF(OR($A179="",$B179="",$C179=""),"",B179*'MPTO_working_3-way'!$I178)</f>
        <v>3.694394213381555</v>
      </c>
      <c r="G179" s="22">
        <f>IF(OR($A179="",$B179="",$C179=""),"",C179*'MPTO_working_3-way'!$I178)</f>
        <v>2.5860759493670886</v>
      </c>
      <c r="H179" s="17">
        <f>IF(OR($A179="",$B179="",$C179=""),"",'MPTO_working_3-way'!E178)</f>
        <v>2.9141781681304892</v>
      </c>
      <c r="I179" s="21">
        <f>IF(OR($A179="",$B179="",$C179=""),"",'MPTO_working_3-way'!F178)</f>
        <v>3.7425072510473734</v>
      </c>
      <c r="J179" s="22">
        <f>IF(OR($A179="",$B179="",$C179=""),"",'MPTO_working_3-way'!G178)</f>
        <v>2.5664088397790055</v>
      </c>
      <c r="K179" s="17">
        <f>IF(OR($A179="",$B179="",$C179=""),"",'OddsRatio_working_3-way'!H178)</f>
        <v>2.9180006604128761</v>
      </c>
      <c r="L179" s="21">
        <f>IF(OR($A179="",$B179="",$C179=""),"",'OddsRatio_working_3-way'!I178)</f>
        <v>3.7167148164488331</v>
      </c>
      <c r="M179" s="22">
        <f>IF(OR($A179="",$B179="",$C179=""),"",'OddsRatio_working_3-way'!J178)</f>
        <v>2.575694593540323</v>
      </c>
      <c r="N179" s="17">
        <f>IF('Log_working_3-way'!$D178="","",A179^('Log_working_3-way'!$D178))</f>
        <v>2.9160536764438301</v>
      </c>
      <c r="O179" s="21">
        <f>IF('Log_working_3-way'!$D178="","",B179^('Log_working_3-way'!$D178))</f>
        <v>3.7369945237164988</v>
      </c>
      <c r="P179" s="22">
        <f>IF('Log_working_3-way'!$D178="","",C179^('Log_working_3-way'!$D178))</f>
        <v>2.5675518710210765</v>
      </c>
      <c r="Q179" s="37">
        <f t="shared" ref="Q179" si="33">(1/H179)*100</f>
        <v>34.314991819512613</v>
      </c>
      <c r="R179" s="37">
        <f t="shared" ref="R179" si="34">(1/F179)*100</f>
        <v>27.068037200195793</v>
      </c>
      <c r="S179" s="37">
        <f t="shared" ref="S179" si="35">(1/G179)*100</f>
        <v>38.668624571708271</v>
      </c>
      <c r="U179" s="4" t="s">
        <v>82</v>
      </c>
      <c r="V179" s="4" t="s">
        <v>89</v>
      </c>
      <c r="W179" s="4" t="s">
        <v>236</v>
      </c>
    </row>
    <row r="180" spans="1:23" x14ac:dyDescent="0.2">
      <c r="A180" s="14">
        <v>1.67</v>
      </c>
      <c r="B180" s="14">
        <v>3.94</v>
      </c>
      <c r="C180" s="15">
        <v>4.84</v>
      </c>
      <c r="D180" s="20">
        <f t="shared" si="23"/>
        <v>5.9221072056499624E-2</v>
      </c>
      <c r="E180" s="17">
        <f>IF(OR($A180="",$B180="",$C180=""),"",A180*'MPTO_working_3-way'!$I179)</f>
        <v>1.7688991903343543</v>
      </c>
      <c r="F180" s="21">
        <f>IF(OR($A180="",$B180="",$C180=""),"",B180*'MPTO_working_3-way'!$I179)</f>
        <v>4.1733310239026089</v>
      </c>
      <c r="G180" s="22">
        <f>IF(OR($A180="",$B180="",$C180=""),"",C180*'MPTO_working_3-way'!$I179)</f>
        <v>5.1266299887534581</v>
      </c>
      <c r="H180" s="17">
        <f>IF(OR($A180="",$B180="",$C180=""),"",'MPTO_working_3-way'!E179)</f>
        <v>1.7269306820735424</v>
      </c>
      <c r="I180" s="21">
        <f>IF(OR($A180="",$B180="",$C180=""),"",'MPTO_working_3-way'!F179)</f>
        <v>4.2722855904044792</v>
      </c>
      <c r="J180" s="22">
        <f>IF(OR($A180="",$B180="",$C180=""),"",'MPTO_working_3-way'!G179)</f>
        <v>5.3512790145894646</v>
      </c>
      <c r="K180" s="17">
        <f>IF(OR($A180="",$B180="",$C180=""),"",'OddsRatio_working_3-way'!H179)</f>
        <v>1.741228712863349</v>
      </c>
      <c r="L180" s="21">
        <f>IF(OR($A180="",$B180="",$C180=""),"",'OddsRatio_working_3-way'!I179)</f>
        <v>4.2525558445048457</v>
      </c>
      <c r="M180" s="22">
        <f>IF(OR($A180="",$B180="",$C180=""),"",'OddsRatio_working_3-way'!J179)</f>
        <v>5.2482362050675526</v>
      </c>
      <c r="N180" s="17">
        <f>IF('Log_working_3-way'!$D179="","",A180^('Log_working_3-way'!$D179))</f>
        <v>1.7244861969245211</v>
      </c>
      <c r="O180" s="21">
        <f>IF('Log_working_3-way'!$D179="","",B180^('Log_working_3-way'!$D179))</f>
        <v>4.293164155444579</v>
      </c>
      <c r="P180" s="22">
        <f>IF('Log_working_3-way'!$D179="","",C180^('Log_working_3-way'!$D179))</f>
        <v>5.3422028192805255</v>
      </c>
      <c r="Q180" s="37">
        <f t="shared" ref="Q180" si="36">(1/H180)*100</f>
        <v>57.90620378574144</v>
      </c>
      <c r="R180" s="37">
        <f t="shared" ref="R180" si="37">(1/F180)*100</f>
        <v>23.961674601715863</v>
      </c>
      <c r="S180" s="37">
        <f t="shared" ref="S180" si="38">(1/G180)*100</f>
        <v>19.505991308008369</v>
      </c>
      <c r="U180" s="4" t="s">
        <v>82</v>
      </c>
      <c r="V180" s="4" t="s">
        <v>96</v>
      </c>
      <c r="W180" s="4" t="s">
        <v>95</v>
      </c>
    </row>
    <row r="181" spans="1:23" x14ac:dyDescent="0.2">
      <c r="A181" s="14">
        <v>2.38</v>
      </c>
      <c r="B181" s="14">
        <v>3.44</v>
      </c>
      <c r="C181" s="15">
        <v>3.09</v>
      </c>
      <c r="D181" s="20">
        <f t="shared" si="23"/>
        <v>3.4490337114751135E-2</v>
      </c>
      <c r="E181" s="17">
        <f>IF(OR($A181="",$B181="",$C181=""),"",A181*'MPTO_working_3-way'!$I180)</f>
        <v>2.4620870023331074</v>
      </c>
      <c r="F181" s="21">
        <f>IF(OR($A181="",$B181="",$C181=""),"",B181*'MPTO_working_3-way'!$I180)</f>
        <v>3.558646759674744</v>
      </c>
      <c r="G181" s="22">
        <f>IF(OR($A181="",$B181="",$C181=""),"",C181*'MPTO_working_3-way'!$I180)</f>
        <v>3.1965751416845807</v>
      </c>
      <c r="H181" s="17">
        <f>IF(OR($A181="",$B181="",$C181=""),"",'MPTO_working_3-way'!E180)</f>
        <v>2.4469543833928591</v>
      </c>
      <c r="I181" s="21">
        <f>IF(OR($A181="",$B181="",$C181=""),"",'MPTO_working_3-way'!F180)</f>
        <v>3.5816504049448126</v>
      </c>
      <c r="J181" s="22">
        <f>IF(OR($A181="",$B181="",$C181=""),"",'MPTO_working_3-way'!G180)</f>
        <v>3.2038157042022117</v>
      </c>
      <c r="K181" s="17">
        <f>IF(OR($A181="",$B181="",$C181=""),"",'OddsRatio_working_3-way'!H180)</f>
        <v>2.4536504108868868</v>
      </c>
      <c r="L181" s="21">
        <f>IF(OR($A181="",$B181="",$C181=""),"",'OddsRatio_working_3-way'!I180)</f>
        <v>3.5702224656260895</v>
      </c>
      <c r="M181" s="22">
        <f>IF(OR($A181="",$B181="",$C181=""),"",'OddsRatio_working_3-way'!J180)</f>
        <v>3.2015430135895597</v>
      </c>
      <c r="N181" s="17">
        <f>IF('Log_working_3-way'!$D180="","",A181^('Log_working_3-way'!$D180))</f>
        <v>2.4474647650356851</v>
      </c>
      <c r="O181" s="21">
        <f>IF('Log_working_3-way'!$D180="","",B181^('Log_working_3-way'!$D180))</f>
        <v>3.5797703227031192</v>
      </c>
      <c r="P181" s="22">
        <f>IF('Log_working_3-way'!$D180="","",C181^('Log_working_3-way'!$D180))</f>
        <v>3.204446198924455</v>
      </c>
      <c r="Q181" s="37">
        <f t="shared" ref="Q181" si="39">(1/H181)*100</f>
        <v>40.867128818864039</v>
      </c>
      <c r="R181" s="37">
        <f t="shared" ref="R181" si="40">(1/F181)*100</f>
        <v>28.100569332467234</v>
      </c>
      <c r="S181" s="37">
        <f t="shared" ref="S181" si="41">(1/G181)*100</f>
        <v>31.283481716403656</v>
      </c>
      <c r="U181" s="4" t="s">
        <v>110</v>
      </c>
      <c r="V181" s="4" t="s">
        <v>295</v>
      </c>
      <c r="W181" s="4" t="s">
        <v>122</v>
      </c>
    </row>
    <row r="182" spans="1:23" x14ac:dyDescent="0.2">
      <c r="A182" s="14">
        <v>3.01</v>
      </c>
      <c r="B182" s="14">
        <v>3.34</v>
      </c>
      <c r="C182" s="15">
        <v>2.33</v>
      </c>
      <c r="D182" s="20">
        <f t="shared" si="23"/>
        <v>6.0811660582276161E-2</v>
      </c>
      <c r="E182" s="17">
        <f>IF(OR($A182="",$B182="",$C182=""),"",A182*'MPTO_working_3-way'!$I181)</f>
        <v>3.1930430983526512</v>
      </c>
      <c r="F182" s="21">
        <f>IF(OR($A182="",$B182="",$C182=""),"",B182*'MPTO_working_3-way'!$I181)</f>
        <v>3.5431109463448021</v>
      </c>
      <c r="G182" s="22">
        <f>IF(OR($A182="",$B182="",$C182=""),"",C182*'MPTO_working_3-way'!$I181)</f>
        <v>2.4716911691567036</v>
      </c>
      <c r="H182" s="17">
        <f>IF(OR($A182="",$B182="",$C182=""),"",'MPTO_working_3-way'!E181)</f>
        <v>3.2055868496671995</v>
      </c>
      <c r="I182" s="21">
        <f>IF(OR($A182="",$B182="",$C182=""),"",'MPTO_working_3-way'!F181)</f>
        <v>3.5825518309012163</v>
      </c>
      <c r="J182" s="22">
        <f>IF(OR($A182="",$B182="",$C182=""),"",'MPTO_working_3-way'!G181)</f>
        <v>2.445502013138908</v>
      </c>
      <c r="K182" s="17">
        <f>IF(OR($A182="",$B182="",$C182=""),"",'OddsRatio_working_3-way'!H181)</f>
        <v>3.2017290176242685</v>
      </c>
      <c r="L182" s="21">
        <f>IF(OR($A182="",$B182="",$C182=""),"",'OddsRatio_working_3-way'!I181)</f>
        <v>3.5632069160401931</v>
      </c>
      <c r="M182" s="22">
        <f>IF(OR($A182="",$B182="",$C182=""),"",'OddsRatio_working_3-way'!J181)</f>
        <v>2.4568654693732723</v>
      </c>
      <c r="N182" s="17">
        <f>IF('Log_working_3-way'!$D181="","",A182^('Log_working_3-way'!$D181))</f>
        <v>3.2068260708748504</v>
      </c>
      <c r="O182" s="21">
        <f>IF('Log_working_3-way'!$D181="","",B182^('Log_working_3-way'!$D181))</f>
        <v>3.5797476062276639</v>
      </c>
      <c r="P182" s="22">
        <f>IF('Log_working_3-way'!$D181="","",C182^('Log_working_3-way'!$D181))</f>
        <v>2.446088896755251</v>
      </c>
      <c r="Q182" s="37">
        <f t="shared" ref="Q182" si="42">(1/H182)*100</f>
        <v>31.195536009383705</v>
      </c>
      <c r="R182" s="37">
        <f t="shared" ref="R182" si="43">(1/F182)*100</f>
        <v>28.22378455384343</v>
      </c>
      <c r="S182" s="37">
        <f t="shared" ref="S182" si="44">(1/G182)*100</f>
        <v>40.458128931260532</v>
      </c>
      <c r="U182" s="4" t="s">
        <v>49</v>
      </c>
      <c r="V182" s="4" t="s">
        <v>194</v>
      </c>
      <c r="W182" s="4" t="s">
        <v>168</v>
      </c>
    </row>
    <row r="183" spans="1:23" x14ac:dyDescent="0.2">
      <c r="A183" s="14">
        <v>2.65</v>
      </c>
      <c r="B183" s="14">
        <v>3.23</v>
      </c>
      <c r="C183" s="15">
        <v>2.68</v>
      </c>
      <c r="D183" s="20">
        <f t="shared" si="23"/>
        <v>6.0090342144060838E-2</v>
      </c>
      <c r="E183" s="17">
        <f>IF(OR($A183="",$B183="",$C183=""),"",A183*'MPTO_working_3-way'!$I182)</f>
        <v>2.809239406681761</v>
      </c>
      <c r="F183" s="21">
        <f>IF(OR($A183="",$B183="",$C183=""),"",B183*'MPTO_working_3-way'!$I182)</f>
        <v>3.4240918051253164</v>
      </c>
      <c r="G183" s="22">
        <f>IF(OR($A183="",$B183="",$C183=""),"",C183*'MPTO_working_3-way'!$I182)</f>
        <v>2.8410421169460833</v>
      </c>
      <c r="H183" s="17">
        <f>IF(OR($A183="",$B183="",$C183=""),"",'MPTO_working_3-way'!E182)</f>
        <v>2.7985462832380938</v>
      </c>
      <c r="I183" s="21">
        <f>IF(OR($A183="",$B183="",$C183=""),"",'MPTO_working_3-way'!F182)</f>
        <v>3.4534273137303306</v>
      </c>
      <c r="J183" s="22">
        <f>IF(OR($A183="",$B183="",$C183=""),"",'MPTO_working_3-way'!G182)</f>
        <v>2.8320251061108492</v>
      </c>
      <c r="K183" s="17">
        <f>IF(OR($A183="",$B183="",$C183=""),"",'OddsRatio_working_3-way'!H182)</f>
        <v>2.8039966149380513</v>
      </c>
      <c r="L183" s="21">
        <f>IF(OR($A183="",$B183="",$C183=""),"",'OddsRatio_working_3-way'!I182)</f>
        <v>3.4381287583708202</v>
      </c>
      <c r="M183" s="22">
        <f>IF(OR($A183="",$B183="",$C183=""),"",'OddsRatio_working_3-way'!J182)</f>
        <v>2.8367965533914705</v>
      </c>
      <c r="N183" s="17">
        <f>IF('Log_working_3-way'!$D182="","",A183^('Log_working_3-way'!$D182))</f>
        <v>2.799518038322776</v>
      </c>
      <c r="O183" s="21">
        <f>IF('Log_working_3-way'!$D182="","",B183^('Log_working_3-way'!$D182))</f>
        <v>3.4504920831577119</v>
      </c>
      <c r="P183" s="22">
        <f>IF('Log_working_3-way'!$D182="","",C183^('Log_working_3-way'!$D182))</f>
        <v>2.8330062746207934</v>
      </c>
      <c r="Q183" s="37">
        <f t="shared" ref="Q183" si="45">(1/H183)*100</f>
        <v>35.732837651801745</v>
      </c>
      <c r="R183" s="37">
        <f t="shared" ref="R183" si="46">(1/F183)*100</f>
        <v>29.204824429741059</v>
      </c>
      <c r="S183" s="37">
        <f t="shared" ref="S183" si="47">(1/G183)*100</f>
        <v>35.19835183136702</v>
      </c>
      <c r="U183" s="4" t="s">
        <v>49</v>
      </c>
      <c r="V183" s="4" t="s">
        <v>296</v>
      </c>
      <c r="W183" s="4" t="s">
        <v>297</v>
      </c>
    </row>
    <row r="184" spans="1:23" ht="15" x14ac:dyDescent="0.25">
      <c r="A184">
        <v>6.48</v>
      </c>
      <c r="B184">
        <v>5.47</v>
      </c>
      <c r="C184">
        <v>1.44</v>
      </c>
      <c r="D184" s="20">
        <f t="shared" si="23"/>
        <v>3.1580788588710496E-2</v>
      </c>
      <c r="E184" s="17">
        <f>IF(OR($A184="",$B184="",$C184=""),"",A184*'MPTO_working_3-way'!$I183)</f>
        <v>6.684643510054844</v>
      </c>
      <c r="F184" s="21">
        <f>IF(OR($A184="",$B184="",$C184=""),"",B184*'MPTO_working_3-way'!$I183)</f>
        <v>5.6427469135802459</v>
      </c>
      <c r="G184" s="22">
        <f>IF(OR($A184="",$B184="",$C184=""),"",C184*'MPTO_working_3-way'!$I183)</f>
        <v>1.4854763355677432</v>
      </c>
      <c r="H184" s="17">
        <f>IF(OR($A184="",$B184="",$C184=""),"",'MPTO_working_3-way'!E183)</f>
        <v>6.9543902789949374</v>
      </c>
      <c r="I184" s="21">
        <f>IF(OR($A184="",$B184="",$C184=""),"",'MPTO_working_3-way'!F183)</f>
        <v>5.8042203857952233</v>
      </c>
      <c r="J184" s="22">
        <f>IF(OR($A184="",$B184="",$C184=""),"",'MPTO_working_3-way'!G183)</f>
        <v>1.4621646297864852</v>
      </c>
      <c r="K184" s="17">
        <f>IF(OR($A184="",$B184="",$C184=""),"",'OddsRatio_working_3-way'!H183)</f>
        <v>6.8457668967235188</v>
      </c>
      <c r="L184" s="21">
        <f>IF(OR($A184="",$B184="",$C184=""),"",'OddsRatio_working_3-way'!I183)</f>
        <v>5.7683536548091476</v>
      </c>
      <c r="M184" s="22">
        <f>IF(OR($A184="",$B184="",$C184=""),"",'OddsRatio_working_3-way'!J183)</f>
        <v>1.4693681449923994</v>
      </c>
      <c r="N184" s="17">
        <f>IF('Log_working_3-way'!$D183="","",A184^('Log_working_3-way'!$D183))</f>
        <v>6.9571154624781331</v>
      </c>
      <c r="O184" s="21">
        <f>IF('Log_working_3-way'!$D183="","",B184^('Log_working_3-way'!$D183))</f>
        <v>5.8350408141829808</v>
      </c>
      <c r="P184" s="22">
        <f>IF('Log_working_3-way'!$D183="","",C184^('Log_working_3-way'!$D183))</f>
        <v>1.4601015697969939</v>
      </c>
      <c r="Q184" s="37">
        <f t="shared" ref="Q184" si="48">(1/H184)*100</f>
        <v>14.379405812475079</v>
      </c>
      <c r="R184" s="37">
        <f t="shared" ref="R184" si="49">(1/F184)*100</f>
        <v>17.721865171612201</v>
      </c>
      <c r="S184" s="37">
        <f t="shared" ref="S184" si="50">(1/G184)*100</f>
        <v>67.318473950499111</v>
      </c>
      <c r="V184" t="s">
        <v>298</v>
      </c>
      <c r="W184" t="s">
        <v>299</v>
      </c>
    </row>
    <row r="185" spans="1:23" ht="15" x14ac:dyDescent="0.25">
      <c r="A185">
        <v>2.1</v>
      </c>
      <c r="B185">
        <v>3.46</v>
      </c>
      <c r="C185">
        <v>3.83</v>
      </c>
      <c r="D185" s="20">
        <f t="shared" si="23"/>
        <v>2.6304422975063968E-2</v>
      </c>
      <c r="E185" s="17">
        <f>IF(OR($A185="",$B185="",$C185=""),"",A185*'MPTO_working_3-way'!$I184)</f>
        <v>2.1552392882476346</v>
      </c>
      <c r="F185" s="21">
        <f>IF(OR($A185="",$B185="",$C185=""),"",B185*'MPTO_working_3-way'!$I184)</f>
        <v>3.5510133034937215</v>
      </c>
      <c r="G185" s="22">
        <f>IF(OR($A185="",$B185="",$C185=""),"",C185*'MPTO_working_3-way'!$I184)</f>
        <v>3.9307459399944951</v>
      </c>
      <c r="H185" s="17">
        <f>IF(OR($A185="",$B185="",$C185=""),"",'MPTO_working_3-way'!E184)</f>
        <v>2.139392846032302</v>
      </c>
      <c r="I185" s="21">
        <f>IF(OR($A185="",$B185="",$C185=""),"",'MPTO_working_3-way'!F184)</f>
        <v>3.5682528257920465</v>
      </c>
      <c r="J185" s="22">
        <f>IF(OR($A185="",$B185="",$C185=""),"",'MPTO_working_3-way'!G184)</f>
        <v>3.9630883538292547</v>
      </c>
      <c r="K185" s="17">
        <f>IF(OR($A185="",$B185="",$C185=""),"",'OddsRatio_working_3-way'!H184)</f>
        <v>2.1458679384779873</v>
      </c>
      <c r="L185" s="21">
        <f>IF(OR($A185="",$B185="",$C185=""),"",'OddsRatio_working_3-way'!I184)</f>
        <v>3.5625773896871338</v>
      </c>
      <c r="M185" s="22">
        <f>IF(OR($A185="",$B185="",$C185=""),"",'OddsRatio_working_3-way'!J184)</f>
        <v>3.9480056962660943</v>
      </c>
      <c r="N185" s="17">
        <f>IF('Log_working_3-way'!$D184="","",A185^('Log_working_3-way'!$D184))</f>
        <v>2.1394723638393334</v>
      </c>
      <c r="O185" s="21">
        <f>IF('Log_working_3-way'!$D184="","",B185^('Log_working_3-way'!$D184))</f>
        <v>3.5694917022717667</v>
      </c>
      <c r="P185" s="22">
        <f>IF('Log_working_3-way'!$D184="","",C185^('Log_working_3-way'!$D184))</f>
        <v>3.9612886307828621</v>
      </c>
      <c r="Q185" s="37">
        <f t="shared" ref="Q185:Q243" si="51">(1/H185)*100</f>
        <v>46.742233519878809</v>
      </c>
      <c r="R185" s="37">
        <f t="shared" ref="R185:R243" si="52">(1/F185)*100</f>
        <v>28.160975883028485</v>
      </c>
      <c r="S185" s="37">
        <f t="shared" ref="S185:S243" si="53">(1/G185)*100</f>
        <v>25.440463852553147</v>
      </c>
      <c r="V185" t="s">
        <v>287</v>
      </c>
      <c r="W185" t="s">
        <v>122</v>
      </c>
    </row>
    <row r="186" spans="1:23" ht="15" x14ac:dyDescent="0.25">
      <c r="A186">
        <v>8.35</v>
      </c>
      <c r="B186">
        <v>5.53</v>
      </c>
      <c r="C186">
        <v>1.37</v>
      </c>
      <c r="D186" s="20">
        <f t="shared" si="23"/>
        <v>3.0519312742632865E-2</v>
      </c>
      <c r="E186" s="17">
        <f>IF(OR($A186="",$B186="",$C186=""),"",A186*'MPTO_working_3-way'!$I185)</f>
        <v>8.6048362614009832</v>
      </c>
      <c r="F186" s="21">
        <f>IF(OR($A186="",$B186="",$C186=""),"",B186*'MPTO_working_3-way'!$I185)</f>
        <v>5.6987717994667602</v>
      </c>
      <c r="G186" s="22">
        <f>IF(OR($A186="",$B186="",$C186=""),"",C186*'MPTO_working_3-way'!$I185)</f>
        <v>1.4118114584574071</v>
      </c>
      <c r="H186" s="17">
        <f>IF(OR($A186="",$B186="",$C186=""),"",'MPTO_working_3-way'!E185)</f>
        <v>9.1251387477470374</v>
      </c>
      <c r="I186" s="21">
        <f>IF(OR($A186="",$B186="",$C186=""),"",'MPTO_working_3-way'!F185)</f>
        <v>5.8596477658972885</v>
      </c>
      <c r="J186" s="22">
        <f>IF(OR($A186="",$B186="",$C186=""),"",'MPTO_working_3-way'!G185)</f>
        <v>1.3893637752571302</v>
      </c>
      <c r="K186" s="17">
        <f>IF(OR($A186="",$B186="",$C186=""),"",'OddsRatio_working_3-way'!H185)</f>
        <v>8.8683565042677497</v>
      </c>
      <c r="L186" s="21">
        <f>IF(OR($A186="",$B186="",$C186=""),"",'OddsRatio_working_3-way'!I185)</f>
        <v>5.8494768658956326</v>
      </c>
      <c r="M186" s="22">
        <f>IF(OR($A186="",$B186="",$C186=""),"",'OddsRatio_working_3-way'!J185)</f>
        <v>1.396094136949533</v>
      </c>
      <c r="N186" s="17">
        <f>IF('Log_working_3-way'!$D185="","",A186^('Log_working_3-way'!$D185))</f>
        <v>9.0816046538105351</v>
      </c>
      <c r="O186" s="21">
        <f>IF('Log_working_3-way'!$D185="","",B186^('Log_working_3-way'!$D185))</f>
        <v>5.9172344897049163</v>
      </c>
      <c r="P186" s="22">
        <f>IF('Log_working_3-way'!$D185="","",C186^('Log_working_3-way'!$D185))</f>
        <v>1.387175274283371</v>
      </c>
      <c r="Q186" s="37">
        <f t="shared" si="51"/>
        <v>10.95873747943719</v>
      </c>
      <c r="R186" s="37">
        <f t="shared" si="52"/>
        <v>17.547640705556432</v>
      </c>
      <c r="S186" s="37">
        <f t="shared" si="53"/>
        <v>70.83098766549422</v>
      </c>
      <c r="V186" t="s">
        <v>300</v>
      </c>
      <c r="W186" t="s">
        <v>301</v>
      </c>
    </row>
    <row r="187" spans="1:23" ht="15" x14ac:dyDescent="0.25">
      <c r="A187">
        <v>2.16</v>
      </c>
      <c r="B187">
        <v>3.75</v>
      </c>
      <c r="C187">
        <v>3.37</v>
      </c>
      <c r="D187" s="20">
        <f t="shared" si="23"/>
        <v>2.6365534674140045E-2</v>
      </c>
      <c r="E187" s="17">
        <f>IF(OR($A187="",$B187="",$C187=""),"",A187*'MPTO_working_3-way'!$I186)</f>
        <v>2.2169495548961424</v>
      </c>
      <c r="F187" s="21">
        <f>IF(OR($A187="",$B187="",$C187=""),"",B187*'MPTO_working_3-way'!$I186)</f>
        <v>3.8488707550280252</v>
      </c>
      <c r="G187" s="22">
        <f>IF(OR($A187="",$B187="",$C187=""),"",C187*'MPTO_working_3-way'!$I186)</f>
        <v>3.4588518518518518</v>
      </c>
      <c r="H187" s="17">
        <f>IF(OR($A187="",$B187="",$C187=""),"",'MPTO_working_3-way'!E186)</f>
        <v>2.2017971220236174</v>
      </c>
      <c r="I187" s="21">
        <f>IF(OR($A187="",$B187="",$C187=""),"",'MPTO_working_3-way'!F186)</f>
        <v>3.8778003494665665</v>
      </c>
      <c r="J187" s="22">
        <f>IF(OR($A187="",$B187="",$C187=""),"",'MPTO_working_3-way'!G186)</f>
        <v>3.4728565794328317</v>
      </c>
      <c r="K187" s="17">
        <f>IF(OR($A187="",$B187="",$C187=""),"",'OddsRatio_working_3-way'!H186)</f>
        <v>2.2081058181364766</v>
      </c>
      <c r="L187" s="21">
        <f>IF(OR($A187="",$B187="",$C187=""),"",'OddsRatio_working_3-way'!I186)</f>
        <v>3.86404396540975</v>
      </c>
      <c r="M187" s="22">
        <f>IF(OR($A187="",$B187="",$C187=""),"",'OddsRatio_working_3-way'!J186)</f>
        <v>3.468285162916767</v>
      </c>
      <c r="N187" s="17">
        <f>IF('Log_working_3-way'!$D186="","",A187^('Log_working_3-way'!$D186))</f>
        <v>2.2019766517101194</v>
      </c>
      <c r="O187" s="21">
        <f>IF('Log_working_3-way'!$D186="","",B187^('Log_working_3-way'!$D186))</f>
        <v>3.8759481221428129</v>
      </c>
      <c r="P187" s="22">
        <f>IF('Log_working_3-way'!$D186="","",C187^('Log_working_3-way'!$D186))</f>
        <v>3.4738965830222552</v>
      </c>
      <c r="Q187" s="37">
        <f t="shared" si="51"/>
        <v>45.41744514049163</v>
      </c>
      <c r="R187" s="37">
        <f t="shared" si="52"/>
        <v>25.981646660741625</v>
      </c>
      <c r="S187" s="37">
        <f t="shared" si="53"/>
        <v>28.911327886581933</v>
      </c>
      <c r="V187" t="s">
        <v>295</v>
      </c>
      <c r="W187" t="s">
        <v>302</v>
      </c>
    </row>
    <row r="188" spans="1:23" ht="15" x14ac:dyDescent="0.25">
      <c r="A188">
        <v>3.19</v>
      </c>
      <c r="B188">
        <v>3.81</v>
      </c>
      <c r="C188">
        <v>2.23</v>
      </c>
      <c r="D188" s="20">
        <f t="shared" si="23"/>
        <v>2.4377308699043976E-2</v>
      </c>
      <c r="E188" s="17">
        <f>IF(OR($A188="",$B188="",$C188=""),"",A188*'MPTO_working_3-way'!$I187)</f>
        <v>3.26776361474995</v>
      </c>
      <c r="F188" s="21">
        <f>IF(OR($A188="",$B188="",$C188=""),"",B188*'MPTO_working_3-way'!$I187)</f>
        <v>3.9028775461433578</v>
      </c>
      <c r="G188" s="22">
        <f>IF(OR($A188="",$B188="",$C188=""),"",C188*'MPTO_working_3-way'!$I187)</f>
        <v>2.2843613983988682</v>
      </c>
      <c r="H188" s="17">
        <f>IF(OR($A188="",$B188="",$C188=""),"",'MPTO_working_3-way'!E187)</f>
        <v>3.2748890706804046</v>
      </c>
      <c r="I188" s="21">
        <f>IF(OR($A188="",$B188="",$C188=""),"",'MPTO_working_3-way'!F187)</f>
        <v>3.9317229258219761</v>
      </c>
      <c r="J188" s="22">
        <f>IF(OR($A188="",$B188="",$C188=""),"",'MPTO_working_3-way'!G187)</f>
        <v>2.2711543759521557</v>
      </c>
      <c r="K188" s="17">
        <f>IF(OR($A188="",$B188="",$C188=""),"",'OddsRatio_working_3-way'!H187)</f>
        <v>3.2733806163573518</v>
      </c>
      <c r="L188" s="21">
        <f>IF(OR($A188="",$B188="",$C188=""),"",'OddsRatio_working_3-way'!I187)</f>
        <v>3.9169860876548674</v>
      </c>
      <c r="M188" s="22">
        <f>IF(OR($A188="",$B188="",$C188=""),"",'OddsRatio_working_3-way'!J187)</f>
        <v>2.2768302091870058</v>
      </c>
      <c r="N188" s="17">
        <f>IF('Log_working_3-way'!$D187="","",A188^('Log_working_3-way'!$D187))</f>
        <v>3.2761699296854085</v>
      </c>
      <c r="O188" s="21">
        <f>IF('Log_working_3-way'!$D187="","",B188^('Log_working_3-way'!$D187))</f>
        <v>3.9289187550612286</v>
      </c>
      <c r="P188" s="22">
        <f>IF('Log_working_3-way'!$D187="","",C188^('Log_working_3-way'!$D187))</f>
        <v>2.2714749903971998</v>
      </c>
      <c r="Q188" s="37">
        <f t="shared" si="51"/>
        <v>30.53538542581034</v>
      </c>
      <c r="R188" s="37">
        <f t="shared" si="52"/>
        <v>25.622120811557451</v>
      </c>
      <c r="S188" s="37">
        <f t="shared" si="53"/>
        <v>43.775910444858248</v>
      </c>
      <c r="V188" t="s">
        <v>289</v>
      </c>
      <c r="W188" t="s">
        <v>303</v>
      </c>
    </row>
    <row r="189" spans="1:23" ht="15" x14ac:dyDescent="0.25">
      <c r="A189">
        <v>1.71</v>
      </c>
      <c r="B189">
        <v>4.1100000000000003</v>
      </c>
      <c r="C189">
        <v>4.97</v>
      </c>
      <c r="D189" s="20">
        <f t="shared" si="23"/>
        <v>2.9311567531281391E-2</v>
      </c>
      <c r="E189" s="17">
        <f>IF(OR($A189="",$B189="",$C189=""),"",A189*'MPTO_working_3-way'!$I188)</f>
        <v>1.7601227804784911</v>
      </c>
      <c r="F189" s="21">
        <f>IF(OR($A189="",$B189="",$C189=""),"",B189*'MPTO_working_3-way'!$I188)</f>
        <v>4.2304705425535669</v>
      </c>
      <c r="G189" s="22">
        <f>IF(OR($A189="",$B189="",$C189=""),"",C189*'MPTO_working_3-way'!$I188)</f>
        <v>5.1156784906304686</v>
      </c>
      <c r="H189" s="17">
        <f>IF(OR($A189="",$B189="",$C189=""),"",'MPTO_working_3-way'!E188)</f>
        <v>1.7390554312060902</v>
      </c>
      <c r="I189" s="21">
        <f>IF(OR($A189="",$B189="",$C189=""),"",'MPTO_working_3-way'!F188)</f>
        <v>4.2819495970477917</v>
      </c>
      <c r="J189" s="22">
        <f>IF(OR($A189="",$B189="",$C189=""),"",'MPTO_working_3-way'!G188)</f>
        <v>5.2236582147654946</v>
      </c>
      <c r="K189" s="17">
        <f>IF(OR($A189="",$B189="",$C189=""),"",'OddsRatio_working_3-way'!H188)</f>
        <v>1.7465553021170834</v>
      </c>
      <c r="L189" s="21">
        <f>IF(OR($A189="",$B189="",$C189=""),"",'OddsRatio_working_3-way'!I188)</f>
        <v>4.2701225205410269</v>
      </c>
      <c r="M189" s="22">
        <f>IF(OR($A189="",$B189="",$C189=""),"",'OddsRatio_working_3-way'!J188)</f>
        <v>5.1744007738096069</v>
      </c>
      <c r="N189" s="17">
        <f>IF('Log_working_3-way'!$D188="","",A189^('Log_working_3-way'!$D188))</f>
        <v>1.7381628447553177</v>
      </c>
      <c r="O189" s="21">
        <f>IF('Log_working_3-way'!$D188="","",B189^('Log_working_3-way'!$D188))</f>
        <v>4.2907410444578904</v>
      </c>
      <c r="P189" s="22">
        <f>IF('Log_working_3-way'!$D188="","",C189^('Log_working_3-way'!$D188))</f>
        <v>5.2186636347590181</v>
      </c>
      <c r="Q189" s="37">
        <f t="shared" si="51"/>
        <v>57.502479912699975</v>
      </c>
      <c r="R189" s="37">
        <f t="shared" si="52"/>
        <v>23.638032458592349</v>
      </c>
      <c r="S189" s="37">
        <f t="shared" si="53"/>
        <v>19.547749176019028</v>
      </c>
      <c r="V189" t="s">
        <v>159</v>
      </c>
      <c r="W189" t="s">
        <v>304</v>
      </c>
    </row>
    <row r="190" spans="1:23" ht="15" x14ac:dyDescent="0.25">
      <c r="A190">
        <v>1.39</v>
      </c>
      <c r="B190">
        <v>5.47</v>
      </c>
      <c r="C190">
        <v>7.82</v>
      </c>
      <c r="D190" s="20">
        <f t="shared" si="23"/>
        <v>3.011705477326232E-2</v>
      </c>
      <c r="E190" s="17">
        <f>IF(OR($A190="",$B190="",$C190=""),"",A190*'MPTO_working_3-way'!$I189)</f>
        <v>1.4318627061348346</v>
      </c>
      <c r="F190" s="21">
        <f>IF(OR($A190="",$B190="",$C190=""),"",B190*'MPTO_working_3-way'!$I189)</f>
        <v>5.6347402896097449</v>
      </c>
      <c r="G190" s="22">
        <f>IF(OR($A190="",$B190="",$C190=""),"",C190*'MPTO_working_3-way'!$I189)</f>
        <v>8.0555153683269118</v>
      </c>
      <c r="H190" s="17">
        <f>IF(OR($A190="",$B190="",$C190=""),"",'MPTO_working_3-way'!E189)</f>
        <v>1.409670879255029</v>
      </c>
      <c r="I190" s="21">
        <f>IF(OR($A190="",$B190="",$C190=""),"",'MPTO_working_3-way'!F189)</f>
        <v>5.7878295733766372</v>
      </c>
      <c r="J190" s="22">
        <f>IF(OR($A190="",$B190="",$C190=""),"",'MPTO_working_3-way'!G189)</f>
        <v>8.4862110395606791</v>
      </c>
      <c r="K190" s="17">
        <f>IF(OR($A190="",$B190="",$C190=""),"",'OddsRatio_working_3-way'!H189)</f>
        <v>1.4163968959951339</v>
      </c>
      <c r="L190" s="21">
        <f>IF(OR($A190="",$B190="",$C190=""),"",'OddsRatio_working_3-way'!I189)</f>
        <v>5.7725490387134535</v>
      </c>
      <c r="M190" s="22">
        <f>IF(OR($A190="",$B190="",$C190=""),"",'OddsRatio_working_3-way'!J189)</f>
        <v>8.2816072581713112</v>
      </c>
      <c r="N190" s="17">
        <f>IF('Log_working_3-way'!$D189="","",A190^('Log_working_3-way'!$D189))</f>
        <v>1.4075786631360849</v>
      </c>
      <c r="O190" s="21">
        <f>IF('Log_working_3-way'!$D189="","",B190^('Log_working_3-way'!$D189))</f>
        <v>5.8364818739714419</v>
      </c>
      <c r="P190" s="22">
        <f>IF('Log_working_3-way'!$D189="","",C190^('Log_working_3-way'!$D189))</f>
        <v>8.4585166347095466</v>
      </c>
      <c r="Q190" s="37">
        <f t="shared" si="51"/>
        <v>70.93854421739006</v>
      </c>
      <c r="R190" s="37">
        <f t="shared" si="52"/>
        <v>17.747046866453868</v>
      </c>
      <c r="S190" s="37">
        <f t="shared" si="53"/>
        <v>12.413855033184484</v>
      </c>
      <c r="V190" t="s">
        <v>305</v>
      </c>
      <c r="W190" t="s">
        <v>306</v>
      </c>
    </row>
    <row r="191" spans="1:23" ht="15" x14ac:dyDescent="0.25">
      <c r="A191">
        <v>2.33</v>
      </c>
      <c r="B191">
        <v>3.49</v>
      </c>
      <c r="C191">
        <v>3.14</v>
      </c>
      <c r="D191" s="20">
        <f t="shared" si="23"/>
        <v>3.4188838225239326E-2</v>
      </c>
      <c r="E191" s="17">
        <f>IF(OR($A191="",$B191="",$C191=""),"",A191*'MPTO_working_3-way'!$I190)</f>
        <v>2.4096599930648077</v>
      </c>
      <c r="F191" s="21">
        <f>IF(OR($A191="",$B191="",$C191=""),"",B191*'MPTO_working_3-way'!$I190)</f>
        <v>3.6093190454060853</v>
      </c>
      <c r="G191" s="22">
        <f>IF(OR($A191="",$B191="",$C191=""),"",C191*'MPTO_working_3-way'!$I190)</f>
        <v>3.2473529520272515</v>
      </c>
      <c r="H191" s="17">
        <f>IF(OR($A191="",$B191="",$C191=""),"",'MPTO_working_3-way'!E190)</f>
        <v>2.39355690892164</v>
      </c>
      <c r="I191" s="21">
        <f>IF(OR($A191="",$B191="",$C191=""),"",'MPTO_working_3-way'!F190)</f>
        <v>3.6345573026069249</v>
      </c>
      <c r="J191" s="22">
        <f>IF(OR($A191="",$B191="",$C191=""),"",'MPTO_working_3-way'!G190)</f>
        <v>3.2565328032681382</v>
      </c>
      <c r="K191" s="17">
        <f>IF(OR($A191="",$B191="",$C191=""),"",'OddsRatio_working_3-way'!H190)</f>
        <v>2.4005825161480523</v>
      </c>
      <c r="L191" s="21">
        <f>IF(OR($A191="",$B191="",$C191=""),"",'OddsRatio_working_3-way'!I190)</f>
        <v>3.6221432069237971</v>
      </c>
      <c r="M191" s="22">
        <f>IF(OR($A191="",$B191="",$C191=""),"",'OddsRatio_working_3-way'!J190)</f>
        <v>3.2535688605690467</v>
      </c>
      <c r="N191" s="17">
        <f>IF('Log_working_3-way'!$D190="","",A191^('Log_working_3-way'!$D190))</f>
        <v>2.3940129662217973</v>
      </c>
      <c r="O191" s="21">
        <f>IF('Log_working_3-way'!$D190="","",B191^('Log_working_3-way'!$D190))</f>
        <v>3.632605890962799</v>
      </c>
      <c r="P191" s="22">
        <f>IF('Log_working_3-way'!$D190="","",C191^('Log_working_3-way'!$D190))</f>
        <v>3.2572563664206777</v>
      </c>
      <c r="Q191" s="37">
        <f t="shared" si="51"/>
        <v>41.778826994781006</v>
      </c>
      <c r="R191" s="37">
        <f t="shared" si="52"/>
        <v>27.706057220760037</v>
      </c>
      <c r="S191" s="37">
        <f t="shared" si="53"/>
        <v>30.794312006513547</v>
      </c>
      <c r="V191" t="s">
        <v>219</v>
      </c>
      <c r="W191" t="s">
        <v>220</v>
      </c>
    </row>
    <row r="192" spans="1:23" ht="15" x14ac:dyDescent="0.25">
      <c r="A192">
        <v>5.84</v>
      </c>
      <c r="B192">
        <v>4.54</v>
      </c>
      <c r="C192">
        <v>1.56</v>
      </c>
      <c r="D192" s="20">
        <f t="shared" si="23"/>
        <v>3.252283491858643E-2</v>
      </c>
      <c r="E192" s="17">
        <f>IF(OR($A192="",$B192="",$C192=""),"",A192*'MPTO_working_3-way'!$I191)</f>
        <v>6.0299333559245447</v>
      </c>
      <c r="F192" s="21">
        <f>IF(OR($A192="",$B192="",$C192=""),"",B192*'MPTO_working_3-way'!$I191)</f>
        <v>4.6876536705303824</v>
      </c>
      <c r="G192" s="22">
        <f>IF(OR($A192="",$B192="",$C192=""),"",C192*'MPTO_working_3-way'!$I191)</f>
        <v>1.610735622472995</v>
      </c>
      <c r="H192" s="17">
        <f>IF(OR($A192="",$B192="",$C192=""),"",'MPTO_working_3-way'!E191)</f>
        <v>6.2347275773469368</v>
      </c>
      <c r="I192" s="21">
        <f>IF(OR($A192="",$B192="",$C192=""),"",'MPTO_working_3-way'!F191)</f>
        <v>4.7750162241106908</v>
      </c>
      <c r="J192" s="22">
        <f>IF(OR($A192="",$B192="",$C192=""),"",'MPTO_working_3-way'!G191)</f>
        <v>1.5868363771186353</v>
      </c>
      <c r="K192" s="17">
        <f>IF(OR($A192="",$B192="",$C192=""),"",'OddsRatio_working_3-way'!H191)</f>
        <v>6.1404696576307378</v>
      </c>
      <c r="L192" s="21">
        <f>IF(OR($A192="",$B192="",$C192=""),"",'OddsRatio_working_3-way'!I191)</f>
        <v>4.7597649975233072</v>
      </c>
      <c r="M192" s="22">
        <f>IF(OR($A192="",$B192="",$C192=""),"",'OddsRatio_working_3-way'!J191)</f>
        <v>1.5947650843539696</v>
      </c>
      <c r="N192" s="17">
        <f>IF('Log_working_3-way'!$D191="","",A192^('Log_working_3-way'!$D191))</f>
        <v>6.2246356928653404</v>
      </c>
      <c r="O192" s="21">
        <f>IF('Log_working_3-way'!$D191="","",B192^('Log_working_3-way'!$D191))</f>
        <v>4.7951739294338784</v>
      </c>
      <c r="P192" s="22">
        <f>IF('Log_working_3-way'!$D191="","",C192^('Log_working_3-way'!$D191))</f>
        <v>1.5852759095911098</v>
      </c>
      <c r="Q192" s="37">
        <f t="shared" si="51"/>
        <v>16.039193173946661</v>
      </c>
      <c r="R192" s="37">
        <f t="shared" si="52"/>
        <v>21.332633984601841</v>
      </c>
      <c r="S192" s="37">
        <f t="shared" si="53"/>
        <v>62.083434801341255</v>
      </c>
      <c r="V192" t="s">
        <v>307</v>
      </c>
      <c r="W192" t="s">
        <v>161</v>
      </c>
    </row>
    <row r="193" spans="1:23" ht="15" x14ac:dyDescent="0.25">
      <c r="A193">
        <v>6.44</v>
      </c>
      <c r="B193">
        <v>4.32</v>
      </c>
      <c r="C193">
        <v>1.54</v>
      </c>
      <c r="D193" s="20">
        <f t="shared" si="23"/>
        <v>3.6111633937720988E-2</v>
      </c>
      <c r="E193" s="17">
        <f>IF(OR($A193="",$B193="",$C193=""),"",A193*'MPTO_working_3-way'!$I192)</f>
        <v>6.6725589225589239</v>
      </c>
      <c r="F193" s="21">
        <f>IF(OR($A193="",$B193="",$C193=""),"",B193*'MPTO_working_3-way'!$I192)</f>
        <v>4.4760022586109551</v>
      </c>
      <c r="G193" s="22">
        <f>IF(OR($A193="",$B193="",$C193=""),"",C193*'MPTO_working_3-way'!$I192)</f>
        <v>1.5956119162640903</v>
      </c>
      <c r="H193" s="17">
        <f>IF(OR($A193="",$B193="",$C193=""),"",'MPTO_working_3-way'!E192)</f>
        <v>6.9811784458530548</v>
      </c>
      <c r="I193" s="21">
        <f>IF(OR($A193="",$B193="",$C193=""),"",'MPTO_working_3-way'!F192)</f>
        <v>4.5569656443082014</v>
      </c>
      <c r="J193" s="22">
        <f>IF(OR($A193="",$B193="",$C193=""),"",'MPTO_working_3-way'!G192)</f>
        <v>1.5690866382457418</v>
      </c>
      <c r="K193" s="17">
        <f>IF(OR($A193="",$B193="",$C193=""),"",'OddsRatio_working_3-way'!H192)</f>
        <v>6.8215555518979603</v>
      </c>
      <c r="L193" s="21">
        <f>IF(OR($A193="",$B193="",$C193=""),"",'OddsRatio_working_3-way'!I192)</f>
        <v>4.5528611088789024</v>
      </c>
      <c r="M193" s="22">
        <f>IF(OR($A193="",$B193="",$C193=""),"",'OddsRatio_working_3-way'!J192)</f>
        <v>1.5778749996369297</v>
      </c>
      <c r="N193" s="17">
        <f>IF('Log_working_3-way'!$D192="","",A193^('Log_working_3-way'!$D192))</f>
        <v>6.9483751425063467</v>
      </c>
      <c r="O193" s="21">
        <f>IF('Log_working_3-way'!$D192="","",B193^('Log_working_3-way'!$D192))</f>
        <v>4.5857189645129788</v>
      </c>
      <c r="P193" s="22">
        <f>IF('Log_working_3-way'!$D192="","",C193^('Log_working_3-way'!$D192))</f>
        <v>1.5673658198005449</v>
      </c>
      <c r="Q193" s="37">
        <f t="shared" si="51"/>
        <v>14.324229179301639</v>
      </c>
      <c r="R193" s="37">
        <f t="shared" si="52"/>
        <v>22.341364955216346</v>
      </c>
      <c r="S193" s="37">
        <f t="shared" si="53"/>
        <v>62.671880913334164</v>
      </c>
      <c r="V193" t="s">
        <v>308</v>
      </c>
      <c r="W193" t="s">
        <v>294</v>
      </c>
    </row>
    <row r="194" spans="1:23" ht="15" x14ac:dyDescent="0.25">
      <c r="A194">
        <v>3.22</v>
      </c>
      <c r="B194">
        <v>3.26</v>
      </c>
      <c r="C194">
        <v>2.42</v>
      </c>
      <c r="D194" s="20">
        <f t="shared" si="23"/>
        <v>3.0530612964716486E-2</v>
      </c>
      <c r="E194" s="17">
        <f>IF(OR($A194="",$B194="",$C194=""),"",A194*'MPTO_working_3-way'!$I193)</f>
        <v>3.3183085737463873</v>
      </c>
      <c r="F194" s="21">
        <f>IF(OR($A194="",$B194="",$C194=""),"",B194*'MPTO_working_3-way'!$I193)</f>
        <v>3.3595297982649757</v>
      </c>
      <c r="G194" s="22">
        <f>IF(OR($A194="",$B194="",$C194=""),"",C194*'MPTO_working_3-way'!$I193)</f>
        <v>2.4938840833746139</v>
      </c>
      <c r="H194" s="17">
        <f>IF(OR($A194="",$B194="",$C194=""),"",'MPTO_working_3-way'!E193)</f>
        <v>3.3290927879509473</v>
      </c>
      <c r="I194" s="21">
        <f>IF(OR($A194="",$B194="",$C194=""),"",'MPTO_working_3-way'!F193)</f>
        <v>3.3718670835334659</v>
      </c>
      <c r="J194" s="22">
        <f>IF(OR($A194="",$B194="",$C194=""),"",'MPTO_working_3-way'!G193)</f>
        <v>2.4811047158968229</v>
      </c>
      <c r="K194" s="17">
        <f>IF(OR($A194="",$B194="",$C194=""),"",'OddsRatio_working_3-way'!H193)</f>
        <v>3.3243879937720529</v>
      </c>
      <c r="L194" s="21">
        <f>IF(OR($A194="",$B194="",$C194=""),"",'OddsRatio_working_3-way'!I193)</f>
        <v>3.3662688585247023</v>
      </c>
      <c r="M194" s="22">
        <f>IF(OR($A194="",$B194="",$C194=""),"",'OddsRatio_working_3-way'!J193)</f>
        <v>2.4867706987190608</v>
      </c>
      <c r="N194" s="17">
        <f>IF('Log_working_3-way'!$D193="","",A194^('Log_working_3-way'!$D193))</f>
        <v>3.3288060531649122</v>
      </c>
      <c r="O194" s="21">
        <f>IF('Log_working_3-way'!$D193="","",B194^('Log_working_3-way'!$D193))</f>
        <v>3.3713403186140556</v>
      </c>
      <c r="P194" s="22">
        <f>IF('Log_working_3-way'!$D193="","",C194^('Log_working_3-way'!$D193))</f>
        <v>2.4815493291758997</v>
      </c>
      <c r="Q194" s="37">
        <f t="shared" si="51"/>
        <v>30.038213522294129</v>
      </c>
      <c r="R194" s="37">
        <f t="shared" si="52"/>
        <v>29.766070255321104</v>
      </c>
      <c r="S194" s="37">
        <f t="shared" si="53"/>
        <v>40.098094641465622</v>
      </c>
      <c r="V194" t="s">
        <v>309</v>
      </c>
      <c r="W194" t="s">
        <v>310</v>
      </c>
    </row>
    <row r="195" spans="1:23" ht="15" x14ac:dyDescent="0.25">
      <c r="A195">
        <v>1.85</v>
      </c>
      <c r="B195">
        <v>3.72</v>
      </c>
      <c r="C195">
        <v>4.34</v>
      </c>
      <c r="D195" s="20">
        <f t="shared" si="23"/>
        <v>3.9772491385394515E-2</v>
      </c>
      <c r="E195" s="17">
        <f>IF(OR($A195="",$B195="",$C195=""),"",A195*'MPTO_working_3-way'!$I194)</f>
        <v>1.9235791090629799</v>
      </c>
      <c r="F195" s="21">
        <f>IF(OR($A195="",$B195="",$C195=""),"",B195*'MPTO_working_3-way'!$I194)</f>
        <v>3.8679536679536679</v>
      </c>
      <c r="G195" s="22">
        <f>IF(OR($A195="",$B195="",$C195=""),"",C195*'MPTO_working_3-way'!$I194)</f>
        <v>4.512612612612612</v>
      </c>
      <c r="H195" s="17">
        <f>IF(OR($A195="",$B195="",$C195=""),"",'MPTO_working_3-way'!E194)</f>
        <v>1.8965146186551889</v>
      </c>
      <c r="I195" s="21">
        <f>IF(OR($A195="",$B195="",$C195=""),"",'MPTO_working_3-way'!F194)</f>
        <v>3.9129799101099256</v>
      </c>
      <c r="J195" s="22">
        <f>IF(OR($A195="",$B195="",$C195=""),"",'MPTO_working_3-way'!G194)</f>
        <v>4.6049579403517704</v>
      </c>
      <c r="K195" s="17">
        <f>IF(OR($A195="",$B195="",$C195=""),"",'OddsRatio_working_3-way'!H194)</f>
        <v>1.9066195295223678</v>
      </c>
      <c r="L195" s="21">
        <f>IF(OR($A195="",$B195="",$C195=""),"",'OddsRatio_working_3-way'!I194)</f>
        <v>3.9011824944715787</v>
      </c>
      <c r="M195" s="22">
        <f>IF(OR($A195="",$B195="",$C195=""),"",'OddsRatio_working_3-way'!J194)</f>
        <v>4.5624814454173057</v>
      </c>
      <c r="N195" s="17">
        <f>IF('Log_working_3-way'!$D194="","",A195^('Log_working_3-way'!$D194))</f>
        <v>1.8957701216822407</v>
      </c>
      <c r="O195" s="21">
        <f>IF('Log_working_3-way'!$D194="","",B195^('Log_working_3-way'!$D194))</f>
        <v>3.9193038171163028</v>
      </c>
      <c r="P195" s="22">
        <f>IF('Log_working_3-way'!$D194="","",C195^('Log_working_3-way'!$D194))</f>
        <v>4.6006089385389233</v>
      </c>
      <c r="Q195" s="37">
        <f t="shared" si="51"/>
        <v>52.728304341207568</v>
      </c>
      <c r="R195" s="37">
        <f t="shared" si="52"/>
        <v>25.8534637652226</v>
      </c>
      <c r="S195" s="37">
        <f t="shared" si="53"/>
        <v>22.16011179876223</v>
      </c>
      <c r="V195" t="s">
        <v>311</v>
      </c>
      <c r="W195" t="s">
        <v>312</v>
      </c>
    </row>
    <row r="196" spans="1:23" ht="15" x14ac:dyDescent="0.25">
      <c r="A196">
        <v>1.85</v>
      </c>
      <c r="B196">
        <v>3.73</v>
      </c>
      <c r="C196">
        <v>4.33</v>
      </c>
      <c r="D196" s="20">
        <f t="shared" si="23"/>
        <v>3.9583937502938982E-2</v>
      </c>
      <c r="E196" s="17">
        <f>IF(OR($A196="",$B196="",$C196=""),"",A196*'MPTO_working_3-way'!$I195)</f>
        <v>1.9232302843804372</v>
      </c>
      <c r="F196" s="21">
        <f>IF(OR($A196="",$B196="",$C196=""),"",B196*'MPTO_working_3-way'!$I195)</f>
        <v>3.8776480868859622</v>
      </c>
      <c r="G196" s="22">
        <f>IF(OR($A196="",$B196="",$C196=""),"",C196*'MPTO_working_3-way'!$I195)</f>
        <v>4.5013984493877262</v>
      </c>
      <c r="H196" s="17">
        <f>IF(OR($A196="",$B196="",$C196=""),"",'MPTO_working_3-way'!E195)</f>
        <v>1.8962885840935151</v>
      </c>
      <c r="I196" s="21">
        <f>IF(OR($A196="",$B196="",$C196=""),"",'MPTO_working_3-way'!F195)</f>
        <v>3.923078337056729</v>
      </c>
      <c r="J196" s="22">
        <f>IF(OR($A196="",$B196="",$C196=""),"",'MPTO_working_3-way'!G195)</f>
        <v>4.5923753372715952</v>
      </c>
      <c r="K196" s="17">
        <f>IF(OR($A196="",$B196="",$C196=""),"",'OddsRatio_working_3-way'!H195)</f>
        <v>1.9063446419950625</v>
      </c>
      <c r="L196" s="21">
        <f>IF(OR($A196="",$B196="",$C196=""),"",'OddsRatio_working_3-way'!I195)</f>
        <v>3.9109657325253182</v>
      </c>
      <c r="M196" s="22">
        <f>IF(OR($A196="",$B196="",$C196=""),"",'OddsRatio_working_3-way'!J195)</f>
        <v>4.5507384209924222</v>
      </c>
      <c r="N196" s="17">
        <f>IF('Log_working_3-way'!$D195="","",A196^('Log_working_3-way'!$D195))</f>
        <v>1.8955446958248601</v>
      </c>
      <c r="O196" s="21">
        <f>IF('Log_working_3-way'!$D195="","",B196^('Log_working_3-way'!$D195))</f>
        <v>3.92925873275514</v>
      </c>
      <c r="P196" s="22">
        <f>IF('Log_working_3-way'!$D195="","",C196^('Log_working_3-way'!$D195))</f>
        <v>4.5882877990690583</v>
      </c>
      <c r="Q196" s="37">
        <f t="shared" si="51"/>
        <v>52.734589470622751</v>
      </c>
      <c r="R196" s="37">
        <f t="shared" si="52"/>
        <v>25.788828114184902</v>
      </c>
      <c r="S196" s="37">
        <f t="shared" si="53"/>
        <v>22.215318444782834</v>
      </c>
      <c r="V196" t="s">
        <v>313</v>
      </c>
      <c r="W196" t="s">
        <v>50</v>
      </c>
    </row>
    <row r="197" spans="1:23" ht="15" x14ac:dyDescent="0.25">
      <c r="A197">
        <v>1.94</v>
      </c>
      <c r="B197">
        <v>3.7</v>
      </c>
      <c r="C197">
        <v>3.97</v>
      </c>
      <c r="D197" s="20">
        <f t="shared" ref="D197:D260" si="54">IF(OR($A197="",$B197="",$C197=""),"",(1/A197)+(1/B197)+(1/C197)-1)</f>
        <v>3.7623356561786725E-2</v>
      </c>
      <c r="E197" s="17">
        <f>IF(OR($A197="",$B197="",$C197=""),"",A197*'MPTO_working_3-way'!$I196)</f>
        <v>2.0129893117298661</v>
      </c>
      <c r="F197" s="21">
        <f>IF(OR($A197="",$B197="",$C197=""),"",B197*'MPTO_working_3-way'!$I196)</f>
        <v>3.8392064192786113</v>
      </c>
      <c r="G197" s="22">
        <f>IF(OR($A197="",$B197="",$C197=""),"",C197*'MPTO_working_3-way'!$I196)</f>
        <v>4.1193647255502936</v>
      </c>
      <c r="H197" s="17">
        <f>IF(OR($A197="",$B197="",$C197=""),"",'MPTO_working_3-way'!E196)</f>
        <v>1.9883767501510647</v>
      </c>
      <c r="I197" s="21">
        <f>IF(OR($A197="",$B197="",$C197=""),"",'MPTO_working_3-way'!F196)</f>
        <v>3.880042263378185</v>
      </c>
      <c r="J197" s="22">
        <f>IF(OR($A197="",$B197="",$C197=""),"",'MPTO_working_3-way'!G196)</f>
        <v>4.1780160747849919</v>
      </c>
      <c r="K197" s="17">
        <f>IF(OR($A197="",$B197="",$C197=""),"",'OddsRatio_working_3-way'!H196)</f>
        <v>1.9978416920387378</v>
      </c>
      <c r="L197" s="21">
        <f>IF(OR($A197="",$B197="",$C197=""),"",'OddsRatio_working_3-way'!I196)</f>
        <v>3.8661410303240364</v>
      </c>
      <c r="M197" s="22">
        <f>IF(OR($A197="",$B197="",$C197=""),"",'OddsRatio_working_3-way'!J196)</f>
        <v>4.1527551333564388</v>
      </c>
      <c r="N197" s="17">
        <f>IF('Log_working_3-way'!$D196="","",A197^('Log_working_3-way'!$D196))</f>
        <v>1.9879433337675569</v>
      </c>
      <c r="O197" s="21">
        <f>IF('Log_working_3-way'!$D196="","",B197^('Log_working_3-way'!$D196))</f>
        <v>3.8826978435790114</v>
      </c>
      <c r="P197" s="22">
        <f>IF('Log_working_3-way'!$D196="","",C197^('Log_working_3-way'!$D196))</f>
        <v>4.1768533877233072</v>
      </c>
      <c r="Q197" s="37">
        <f t="shared" si="51"/>
        <v>50.292279867184433</v>
      </c>
      <c r="R197" s="37">
        <f t="shared" si="52"/>
        <v>26.047049592814041</v>
      </c>
      <c r="S197" s="37">
        <f t="shared" si="53"/>
        <v>24.275587781715856</v>
      </c>
      <c r="V197" t="s">
        <v>193</v>
      </c>
      <c r="W197" t="s">
        <v>314</v>
      </c>
    </row>
    <row r="198" spans="1:23" ht="15" x14ac:dyDescent="0.25">
      <c r="A198">
        <v>2.64</v>
      </c>
      <c r="B198">
        <v>3.19</v>
      </c>
      <c r="C198">
        <v>2.88</v>
      </c>
      <c r="D198" s="20">
        <f t="shared" si="54"/>
        <v>3.9489724834552486E-2</v>
      </c>
      <c r="E198" s="17">
        <f>IF(OR($A198="",$B198="",$C198=""),"",A198*'MPTO_working_3-way'!$I197)</f>
        <v>2.7442528735632186</v>
      </c>
      <c r="F198" s="21">
        <f>IF(OR($A198="",$B198="",$C198=""),"",B198*'MPTO_working_3-way'!$I197)</f>
        <v>3.3159722222222223</v>
      </c>
      <c r="G198" s="22">
        <f>IF(OR($A198="",$B198="",$C198=""),"",C198*'MPTO_working_3-way'!$I197)</f>
        <v>2.9937304075235112</v>
      </c>
      <c r="H198" s="17">
        <f>IF(OR($A198="",$B198="",$C198=""),"",'MPTO_working_3-way'!E197)</f>
        <v>2.7350454491326954</v>
      </c>
      <c r="I198" s="21">
        <f>IF(OR($A198="",$B198="",$C198=""),"",'MPTO_working_3-way'!F197)</f>
        <v>3.3298216788285897</v>
      </c>
      <c r="J198" s="22">
        <f>IF(OR($A198="",$B198="",$C198=""),"",'MPTO_working_3-way'!G197)</f>
        <v>2.9934833608480327</v>
      </c>
      <c r="K198" s="17">
        <f>IF(OR($A198="",$B198="",$C198=""),"",'OddsRatio_working_3-way'!H197)</f>
        <v>2.7394199469613647</v>
      </c>
      <c r="L198" s="21">
        <f>IF(OR($A198="",$B198="",$C198=""),"",'OddsRatio_working_3-way'!I197)</f>
        <v>3.3227620023447488</v>
      </c>
      <c r="M198" s="22">
        <f>IF(OR($A198="",$B198="",$C198=""),"",'OddsRatio_working_3-way'!J197)</f>
        <v>2.9939692074922961</v>
      </c>
      <c r="N198" s="17">
        <f>IF('Log_working_3-way'!$D197="","",A198^('Log_working_3-way'!$D197))</f>
        <v>2.7356146995506188</v>
      </c>
      <c r="O198" s="21">
        <f>IF('Log_working_3-way'!$D197="","",B198^('Log_working_3-way'!$D197))</f>
        <v>3.3285392082111103</v>
      </c>
      <c r="P198" s="22">
        <f>IF('Log_working_3-way'!$D197="","",C198^('Log_working_3-way'!$D197))</f>
        <v>2.9938385086138908</v>
      </c>
      <c r="Q198" s="37">
        <f t="shared" si="51"/>
        <v>36.562463717636135</v>
      </c>
      <c r="R198" s="37">
        <f t="shared" si="52"/>
        <v>30.157068062827225</v>
      </c>
      <c r="S198" s="37">
        <f t="shared" si="53"/>
        <v>33.403141361256544</v>
      </c>
      <c r="V198" t="s">
        <v>194</v>
      </c>
      <c r="W198" t="s">
        <v>315</v>
      </c>
    </row>
    <row r="199" spans="1:23" ht="15" x14ac:dyDescent="0.25">
      <c r="A199">
        <v>2.65</v>
      </c>
      <c r="B199">
        <v>3.36</v>
      </c>
      <c r="C199">
        <v>2.74</v>
      </c>
      <c r="D199" s="20">
        <f t="shared" si="54"/>
        <v>3.9941041834720359E-2</v>
      </c>
      <c r="E199" s="17">
        <f>IF(OR($A199="",$B199="",$C199=""),"",A199*'MPTO_working_3-way'!$I198)</f>
        <v>2.755843760862009</v>
      </c>
      <c r="F199" s="21">
        <f>IF(OR($A199="",$B199="",$C199=""),"",B199*'MPTO_working_3-way'!$I198)</f>
        <v>3.4942019005646601</v>
      </c>
      <c r="G199" s="22">
        <f>IF(OR($A199="",$B199="",$C199=""),"",C199*'MPTO_working_3-way'!$I198)</f>
        <v>2.8494384546271339</v>
      </c>
      <c r="H199" s="17">
        <f>IF(OR($A199="",$B199="",$C199=""),"",'MPTO_working_3-way'!E198)</f>
        <v>2.7469145903359609</v>
      </c>
      <c r="I199" s="21">
        <f>IF(OR($A199="",$B199="",$C199=""),"",'MPTO_working_3-way'!F198)</f>
        <v>3.5173447850307755</v>
      </c>
      <c r="J199" s="22">
        <f>IF(OR($A199="",$B199="",$C199=""),"",'MPTO_working_3-way'!G198)</f>
        <v>2.8437381010476517</v>
      </c>
      <c r="K199" s="17">
        <f>IF(OR($A199="",$B199="",$C199=""),"",'OddsRatio_working_3-way'!H198)</f>
        <v>2.7514285912971395</v>
      </c>
      <c r="L199" s="21">
        <f>IF(OR($A199="",$B199="",$C199=""),"",'OddsRatio_working_3-way'!I198)</f>
        <v>3.5050736214916673</v>
      </c>
      <c r="M199" s="22">
        <f>IF(OR($A199="",$B199="",$C199=""),"",'OddsRatio_working_3-way'!J198)</f>
        <v>2.8469610599133475</v>
      </c>
      <c r="N199" s="17">
        <f>IF('Log_working_3-way'!$D198="","",A199^('Log_working_3-way'!$D198))</f>
        <v>2.7477184288870244</v>
      </c>
      <c r="O199" s="21">
        <f>IF('Log_working_3-way'!$D198="","",B199^('Log_working_3-way'!$D198))</f>
        <v>3.5147644433079188</v>
      </c>
      <c r="P199" s="22">
        <f>IF('Log_working_3-way'!$D198="","",C199^('Log_working_3-way'!$D198))</f>
        <v>2.8445649829452093</v>
      </c>
      <c r="Q199" s="37">
        <f t="shared" si="51"/>
        <v>36.404480995446434</v>
      </c>
      <c r="R199" s="37">
        <f t="shared" si="52"/>
        <v>28.618838534728084</v>
      </c>
      <c r="S199" s="37">
        <f t="shared" si="53"/>
        <v>35.094634115578963</v>
      </c>
      <c r="V199" t="s">
        <v>316</v>
      </c>
      <c r="W199" t="s">
        <v>168</v>
      </c>
    </row>
    <row r="200" spans="1:23" ht="15" x14ac:dyDescent="0.25">
      <c r="A200">
        <v>4.62</v>
      </c>
      <c r="B200">
        <v>3.82</v>
      </c>
      <c r="C200">
        <v>1.78</v>
      </c>
      <c r="D200" s="20">
        <f t="shared" si="54"/>
        <v>4.002807397124708E-2</v>
      </c>
      <c r="E200" s="17">
        <f>IF(OR($A200="",$B200="",$C200=""),"",A200*'MPTO_working_3-way'!$I199)</f>
        <v>4.8049297017471613</v>
      </c>
      <c r="F200" s="21">
        <f>IF(OR($A200="",$B200="",$C200=""),"",B200*'MPTO_working_3-way'!$I199)</f>
        <v>3.9729072425701637</v>
      </c>
      <c r="G200" s="22">
        <f>IF(OR($A200="",$B200="",$C200=""),"",C200*'MPTO_working_3-way'!$I199)</f>
        <v>1.8512499716688198</v>
      </c>
      <c r="H200" s="17">
        <f>IF(OR($A200="",$B200="",$C200=""),"",'MPTO_working_3-way'!E199)</f>
        <v>4.9235004925461903</v>
      </c>
      <c r="I200" s="21">
        <f>IF(OR($A200="",$B200="",$C200=""),"",'MPTO_working_3-way'!F199)</f>
        <v>4.0251586359783085</v>
      </c>
      <c r="J200" s="22">
        <f>IF(OR($A200="",$B200="",$C200=""),"",'MPTO_working_3-way'!G199)</f>
        <v>1.8233034394685999</v>
      </c>
      <c r="K200" s="17">
        <f>IF(OR($A200="",$B200="",$C200=""),"",'OddsRatio_working_3-way'!H199)</f>
        <v>4.8681626808011318</v>
      </c>
      <c r="L200" s="21">
        <f>IF(OR($A200="",$B200="",$C200=""),"",'OddsRatio_working_3-way'!I199)</f>
        <v>4.0133200994086167</v>
      </c>
      <c r="M200" s="22">
        <f>IF(OR($A200="",$B200="",$C200=""),"",'OddsRatio_working_3-way'!J199)</f>
        <v>1.833471516857702</v>
      </c>
      <c r="N200" s="17">
        <f>IF('Log_working_3-way'!$D199="","",A200^('Log_working_3-way'!$D199))</f>
        <v>4.9171470653606972</v>
      </c>
      <c r="O200" s="21">
        <f>IF('Log_working_3-way'!$D199="","",B200^('Log_working_3-way'!$D199))</f>
        <v>4.0343271606692266</v>
      </c>
      <c r="P200" s="22">
        <f>IF('Log_working_3-way'!$D199="","",C200^('Log_working_3-way'!$D199))</f>
        <v>1.8222994434984328</v>
      </c>
      <c r="Q200" s="37">
        <f t="shared" si="51"/>
        <v>20.31075251264674</v>
      </c>
      <c r="R200" s="37">
        <f t="shared" si="52"/>
        <v>25.170484457449284</v>
      </c>
      <c r="S200" s="37">
        <f t="shared" si="53"/>
        <v>54.017556532278796</v>
      </c>
      <c r="V200" t="s">
        <v>317</v>
      </c>
      <c r="W200" t="s">
        <v>278</v>
      </c>
    </row>
    <row r="201" spans="1:23" ht="15" x14ac:dyDescent="0.25">
      <c r="A201">
        <v>1.93</v>
      </c>
      <c r="B201">
        <v>3.57</v>
      </c>
      <c r="C201">
        <v>4.1500000000000004</v>
      </c>
      <c r="D201" s="20">
        <f t="shared" si="54"/>
        <v>3.9210615265520721E-2</v>
      </c>
      <c r="E201" s="17">
        <f>IF(OR($A201="",$B201="",$C201=""),"",A201*'MPTO_working_3-way'!$I200)</f>
        <v>2.0056764874624551</v>
      </c>
      <c r="F201" s="21">
        <f>IF(OR($A201="",$B201="",$C201=""),"",B201*'MPTO_working_3-way'!$I200)</f>
        <v>3.7099818964979088</v>
      </c>
      <c r="G201" s="22">
        <f>IF(OR($A201="",$B201="",$C201=""),"",C201*'MPTO_working_3-way'!$I200)</f>
        <v>4.3127240533519116</v>
      </c>
      <c r="H201" s="17">
        <f>IF(OR($A201="",$B201="",$C201=""),"",'MPTO_working_3-way'!E200)</f>
        <v>1.9799450967638665</v>
      </c>
      <c r="I201" s="21">
        <f>IF(OR($A201="",$B201="",$C201=""),"",'MPTO_working_3-way'!F200)</f>
        <v>3.744731540994656</v>
      </c>
      <c r="J201" s="22">
        <f>IF(OR($A201="",$B201="",$C201=""),"",'MPTO_working_3-way'!G200)</f>
        <v>4.3880116823702773</v>
      </c>
      <c r="K201" s="17">
        <f>IF(OR($A201="",$B201="",$C201=""),"",'OddsRatio_working_3-way'!H200)</f>
        <v>1.9898523682957787</v>
      </c>
      <c r="L201" s="21">
        <f>IF(OR($A201="",$B201="",$C201=""),"",'OddsRatio_working_3-way'!I200)</f>
        <v>3.7353984801291937</v>
      </c>
      <c r="M201" s="22">
        <f>IF(OR($A201="",$B201="",$C201=""),"",'OddsRatio_working_3-way'!J200)</f>
        <v>4.3527257635824759</v>
      </c>
      <c r="N201" s="17">
        <f>IF('Log_working_3-way'!$D200="","",A201^('Log_working_3-way'!$D200))</f>
        <v>1.9795051767119709</v>
      </c>
      <c r="O201" s="21">
        <f>IF('Log_working_3-way'!$D200="","",B201^('Log_working_3-way'!$D200))</f>
        <v>3.7493531467865693</v>
      </c>
      <c r="P201" s="22">
        <f>IF('Log_working_3-way'!$D200="","",C201^('Log_working_3-way'!$D200))</f>
        <v>4.3838388889709128</v>
      </c>
      <c r="Q201" s="37">
        <f t="shared" si="51"/>
        <v>50.506450993739982</v>
      </c>
      <c r="R201" s="37">
        <f t="shared" si="52"/>
        <v>26.954309425174404</v>
      </c>
      <c r="S201" s="37">
        <f t="shared" si="53"/>
        <v>23.187201119969302</v>
      </c>
      <c r="V201" t="s">
        <v>318</v>
      </c>
      <c r="W201" t="s">
        <v>319</v>
      </c>
    </row>
    <row r="202" spans="1:23" ht="15" x14ac:dyDescent="0.25">
      <c r="A202">
        <v>4.1900000000000004</v>
      </c>
      <c r="B202">
        <v>3.63</v>
      </c>
      <c r="C202">
        <v>1.84</v>
      </c>
      <c r="D202" s="20">
        <f t="shared" si="54"/>
        <v>5.7623839020350509E-2</v>
      </c>
      <c r="E202" s="17">
        <f>IF(OR($A202="",$B202="",$C202=""),"",A202*'MPTO_working_3-way'!$I201)</f>
        <v>4.4314438854952689</v>
      </c>
      <c r="F202" s="21">
        <f>IF(OR($A202="",$B202="",$C202=""),"",B202*'MPTO_working_3-way'!$I201)</f>
        <v>3.8391745356438722</v>
      </c>
      <c r="G202" s="22">
        <f>IF(OR($A202="",$B202="",$C202=""),"",C202*'MPTO_working_3-way'!$I201)</f>
        <v>1.9460278637974451</v>
      </c>
      <c r="H202" s="17">
        <f>IF(OR($A202="",$B202="",$C202=""),"",'MPTO_working_3-way'!E201)</f>
        <v>4.5567316662169137</v>
      </c>
      <c r="I202" s="21">
        <f>IF(OR($A202="",$B202="",$C202=""),"",'MPTO_working_3-way'!F201)</f>
        <v>3.9020713187137397</v>
      </c>
      <c r="J202" s="22">
        <f>IF(OR($A202="",$B202="",$C202=""),"",'MPTO_working_3-way'!G201)</f>
        <v>1.9074129743499522</v>
      </c>
      <c r="K202" s="17">
        <f>IF(OR($A202="",$B202="",$C202=""),"",'OddsRatio_working_3-way'!H201)</f>
        <v>4.4998606927923026</v>
      </c>
      <c r="L202" s="21">
        <f>IF(OR($A202="",$B202="",$C202=""),"",'OddsRatio_working_3-way'!I201)</f>
        <v>3.885465085280174</v>
      </c>
      <c r="M202" s="22">
        <f>IF(OR($A202="",$B202="",$C202=""),"",'OddsRatio_working_3-way'!J201)</f>
        <v>1.9215934112681925</v>
      </c>
      <c r="N202" s="17">
        <f>IF('Log_working_3-way'!$D201="","",A202^('Log_working_3-way'!$D201))</f>
        <v>4.5521057737568116</v>
      </c>
      <c r="O202" s="21">
        <f>IF('Log_working_3-way'!$D201="","",B202^('Log_working_3-way'!$D201))</f>
        <v>3.911110979757106</v>
      </c>
      <c r="P202" s="22">
        <f>IF('Log_working_3-way'!$D201="","",C202^('Log_working_3-way'!$D201))</f>
        <v>1.9060702956167137</v>
      </c>
      <c r="Q202" s="37">
        <f t="shared" si="51"/>
        <v>21.945553814675666</v>
      </c>
      <c r="R202" s="37">
        <f t="shared" si="52"/>
        <v>26.047265908745377</v>
      </c>
      <c r="S202" s="37">
        <f t="shared" si="53"/>
        <v>51.386725678666146</v>
      </c>
      <c r="V202" t="s">
        <v>320</v>
      </c>
      <c r="W202" t="s">
        <v>321</v>
      </c>
    </row>
    <row r="203" spans="1:23" ht="15" x14ac:dyDescent="0.25">
      <c r="A203">
        <v>1.78</v>
      </c>
      <c r="B203">
        <v>3.37</v>
      </c>
      <c r="C203">
        <v>4.97</v>
      </c>
      <c r="D203" s="20">
        <f t="shared" si="54"/>
        <v>5.9740901314263795E-2</v>
      </c>
      <c r="E203" s="17">
        <f>IF(OR($A203="",$B203="",$C203=""),"",A203*'MPTO_working_3-way'!$I202)</f>
        <v>1.8863388043393896</v>
      </c>
      <c r="F203" s="21">
        <f>IF(OR($A203="",$B203="",$C203=""),"",B203*'MPTO_working_3-way'!$I202)</f>
        <v>3.5713268374290692</v>
      </c>
      <c r="G203" s="22">
        <f>IF(OR($A203="",$B203="",$C203=""),"",C203*'MPTO_working_3-way'!$I202)</f>
        <v>5.2669122795318906</v>
      </c>
      <c r="H203" s="17">
        <f>IF(OR($A203="",$B203="",$C203=""),"",'MPTO_working_3-way'!E202)</f>
        <v>1.8454130041236221</v>
      </c>
      <c r="I203" s="21">
        <f>IF(OR($A203="",$B203="",$C203=""),"",'MPTO_working_3-way'!F202)</f>
        <v>3.6124261079177611</v>
      </c>
      <c r="J203" s="22">
        <f>IF(OR($A203="",$B203="",$C203=""),"",'MPTO_working_3-way'!G202)</f>
        <v>5.5159142217619008</v>
      </c>
      <c r="K203" s="17">
        <f>IF(OR($A203="",$B203="",$C203=""),"",'OddsRatio_working_3-way'!H202)</f>
        <v>1.8605417768548866</v>
      </c>
      <c r="L203" s="21">
        <f>IF(OR($A203="",$B203="",$C203=""),"",'OddsRatio_working_3-way'!I202)</f>
        <v>3.6147230912129258</v>
      </c>
      <c r="M203" s="22">
        <f>IF(OR($A203="",$B203="",$C203=""),"",'OddsRatio_working_3-way'!J202)</f>
        <v>5.3799369924537173</v>
      </c>
      <c r="N203" s="17">
        <f>IF('Log_working_3-way'!$D202="","",A203^('Log_working_3-way'!$D202))</f>
        <v>1.8441528382515369</v>
      </c>
      <c r="O203" s="21">
        <f>IF('Log_working_3-way'!$D202="","",B203^('Log_working_3-way'!$D202))</f>
        <v>3.6310208142777141</v>
      </c>
      <c r="P203" s="22">
        <f>IF('Log_working_3-way'!$D202="","",C203^('Log_working_3-way'!$D202))</f>
        <v>5.4842316132490039</v>
      </c>
      <c r="Q203" s="37">
        <f t="shared" si="51"/>
        <v>54.188411903756759</v>
      </c>
      <c r="R203" s="37">
        <f t="shared" si="52"/>
        <v>28.000797617276639</v>
      </c>
      <c r="S203" s="37">
        <f t="shared" si="53"/>
        <v>18.986456332036678</v>
      </c>
      <c r="V203" t="s">
        <v>322</v>
      </c>
      <c r="W203" t="s">
        <v>323</v>
      </c>
    </row>
    <row r="204" spans="1:23" ht="15" x14ac:dyDescent="0.25">
      <c r="A204">
        <v>3.53</v>
      </c>
      <c r="B204">
        <v>3.49</v>
      </c>
      <c r="C204">
        <v>2.0499999999999998</v>
      </c>
      <c r="D204" s="20">
        <f t="shared" si="54"/>
        <v>5.7623948318348717E-2</v>
      </c>
      <c r="E204" s="17">
        <f>IF(OR($A204="",$B204="",$C204=""),"",A204*'MPTO_working_3-way'!$I203)</f>
        <v>3.7334125375637708</v>
      </c>
      <c r="F204" s="21">
        <f>IF(OR($A204="",$B204="",$C204=""),"",B204*'MPTO_working_3-way'!$I203)</f>
        <v>3.6911075796310371</v>
      </c>
      <c r="G204" s="22">
        <f>IF(OR($A204="",$B204="",$C204=""),"",C204*'MPTO_working_3-way'!$I203)</f>
        <v>2.1681290940526146</v>
      </c>
      <c r="H204" s="17">
        <f>IF(OR($A204="",$B204="",$C204=""),"",'MPTO_working_3-way'!E203)</f>
        <v>3.7867580192806094</v>
      </c>
      <c r="I204" s="21">
        <f>IF(OR($A204="",$B204="",$C204=""),"",'MPTO_working_3-way'!F203)</f>
        <v>3.7407654269969393</v>
      </c>
      <c r="J204" s="22">
        <f>IF(OR($A204="",$B204="",$C204=""),"",'MPTO_working_3-way'!G203)</f>
        <v>2.1340303576083506</v>
      </c>
      <c r="K204" s="17">
        <f>IF(OR($A204="",$B204="",$C204=""),"",'OddsRatio_working_3-way'!H203)</f>
        <v>3.7649135278144188</v>
      </c>
      <c r="L204" s="21">
        <f>IF(OR($A204="",$B204="",$C204=""),"",'OddsRatio_working_3-way'!I203)</f>
        <v>3.7211994799438344</v>
      </c>
      <c r="M204" s="22">
        <f>IF(OR($A204="",$B204="",$C204=""),"",'OddsRatio_working_3-way'!J203)</f>
        <v>2.1474937566028216</v>
      </c>
      <c r="N204" s="17">
        <f>IF('Log_working_3-way'!$D203="","",A204^('Log_working_3-way'!$D203))</f>
        <v>3.7869915294810901</v>
      </c>
      <c r="O204" s="21">
        <f>IF('Log_working_3-way'!$D203="","",B204^('Log_working_3-way'!$D203))</f>
        <v>3.7417029211271502</v>
      </c>
      <c r="P204" s="22">
        <f>IF('Log_working_3-way'!$D203="","",C204^('Log_working_3-way'!$D203))</f>
        <v>2.1336512409799901</v>
      </c>
      <c r="Q204" s="37">
        <f t="shared" si="51"/>
        <v>26.407813620738708</v>
      </c>
      <c r="R204" s="37">
        <f t="shared" si="52"/>
        <v>27.092139105302373</v>
      </c>
      <c r="S204" s="37">
        <f t="shared" si="53"/>
        <v>46.12271486707575</v>
      </c>
      <c r="V204" t="s">
        <v>324</v>
      </c>
      <c r="W204" t="s">
        <v>325</v>
      </c>
    </row>
    <row r="205" spans="1:23" ht="15" x14ac:dyDescent="0.25">
      <c r="A205">
        <v>4.9800000000000004</v>
      </c>
      <c r="B205">
        <v>3.33</v>
      </c>
      <c r="C205">
        <v>1.79</v>
      </c>
      <c r="D205" s="20">
        <f t="shared" si="54"/>
        <v>5.9762731028800697E-2</v>
      </c>
      <c r="E205" s="17">
        <f>IF(OR($A205="",$B205="",$C205=""),"",A205*'MPTO_working_3-way'!$I204)</f>
        <v>5.2776184005234281</v>
      </c>
      <c r="F205" s="21">
        <f>IF(OR($A205="",$B205="",$C205=""),"",B205*'MPTO_working_3-way'!$I204)</f>
        <v>3.5290098943259065</v>
      </c>
      <c r="G205" s="22">
        <f>IF(OR($A205="",$B205="",$C205=""),"",C205*'MPTO_working_3-way'!$I204)</f>
        <v>1.8969752885415534</v>
      </c>
      <c r="H205" s="17">
        <f>IF(OR($A205="",$B205="",$C205=""),"",'MPTO_working_3-way'!E204)</f>
        <v>5.5284568259692666</v>
      </c>
      <c r="I205" s="21">
        <f>IF(OR($A205="",$B205="",$C205=""),"",'MPTO_working_3-way'!F204)</f>
        <v>3.5665959618217862</v>
      </c>
      <c r="J205" s="22">
        <f>IF(OR($A205="",$B205="",$C205=""),"",'MPTO_working_3-way'!G204)</f>
        <v>1.8561887766568186</v>
      </c>
      <c r="K205" s="17">
        <f>IF(OR($A205="",$B205="",$C205=""),"",'OddsRatio_working_3-way'!H204)</f>
        <v>5.3900240756805102</v>
      </c>
      <c r="L205" s="21">
        <f>IF(OR($A205="",$B205="",$C205=""),"",'OddsRatio_working_3-way'!I204)</f>
        <v>3.5700392201848197</v>
      </c>
      <c r="M205" s="22">
        <f>IF(OR($A205="",$B205="",$C205=""),"",'OddsRatio_working_3-way'!J204)</f>
        <v>1.8713866883888453</v>
      </c>
      <c r="N205" s="17">
        <f>IF('Log_working_3-way'!$D204="","",A205^('Log_working_3-way'!$D204))</f>
        <v>5.495093427681736</v>
      </c>
      <c r="O205" s="21">
        <f>IF('Log_working_3-way'!$D204="","",B205^('Log_working_3-way'!$D204))</f>
        <v>3.5848768873658785</v>
      </c>
      <c r="P205" s="22">
        <f>IF('Log_working_3-way'!$D204="","",C205^('Log_working_3-way'!$D204))</f>
        <v>1.8550471179395558</v>
      </c>
      <c r="Q205" s="37">
        <f t="shared" si="51"/>
        <v>18.088230250847204</v>
      </c>
      <c r="R205" s="37">
        <f t="shared" si="52"/>
        <v>28.336559826818362</v>
      </c>
      <c r="S205" s="37">
        <f t="shared" si="53"/>
        <v>52.715499566092262</v>
      </c>
      <c r="V205" t="s">
        <v>326</v>
      </c>
      <c r="W205" t="s">
        <v>327</v>
      </c>
    </row>
    <row r="206" spans="1:23" ht="15" x14ac:dyDescent="0.25">
      <c r="A206">
        <v>1.19</v>
      </c>
      <c r="B206">
        <v>6.62</v>
      </c>
      <c r="C206">
        <v>13.75</v>
      </c>
      <c r="D206" s="20">
        <f t="shared" si="54"/>
        <v>6.4120808993743061E-2</v>
      </c>
      <c r="E206" s="17">
        <f>IF(OR($A206="",$B206="",$C206=""),"",A206*'MPTO_working_3-way'!$I205)</f>
        <v>1.2663037627025542</v>
      </c>
      <c r="F206" s="21">
        <f>IF(OR($A206="",$B206="",$C206=""),"",B206*'MPTO_working_3-way'!$I205)</f>
        <v>7.0444797555385792</v>
      </c>
      <c r="G206" s="22">
        <f>IF(OR($A206="",$B206="",$C206=""),"",C206*'MPTO_working_3-way'!$I205)</f>
        <v>14.631661123663967</v>
      </c>
      <c r="H206" s="17">
        <f>IF(OR($A206="",$B206="",$C206=""),"",'MPTO_working_3-way'!E205)</f>
        <v>1.2210570833103964</v>
      </c>
      <c r="I206" s="21">
        <f>IF(OR($A206="",$B206="",$C206=""),"",'MPTO_working_3-way'!F205)</f>
        <v>7.7110634415350976</v>
      </c>
      <c r="J206" s="22">
        <f>IF(OR($A206="",$B206="",$C206=""),"",'MPTO_working_3-way'!G205)</f>
        <v>19.472805064762689</v>
      </c>
      <c r="K206" s="17">
        <f>IF(OR($A206="",$B206="",$C206=""),"",'OddsRatio_working_3-way'!H205)</f>
        <v>1.2314457233655185</v>
      </c>
      <c r="L206" s="21">
        <f>IF(OR($A206="",$B206="",$C206=""),"",'OddsRatio_working_3-way'!I205)</f>
        <v>7.8459208700748038</v>
      </c>
      <c r="M206" s="22">
        <f>IF(OR($A206="",$B206="",$C206=""),"",'OddsRatio_working_3-way'!J205)</f>
        <v>16.53122617321241</v>
      </c>
      <c r="N206" s="17">
        <f>IF('Log_working_3-way'!$D205="","",A206^('Log_working_3-way'!$D205))</f>
        <v>1.2136516943371922</v>
      </c>
      <c r="O206" s="21">
        <f>IF('Log_working_3-way'!$D205="","",B206^('Log_working_3-way'!$D205))</f>
        <v>8.1983572846884396</v>
      </c>
      <c r="P206" s="22">
        <f>IF('Log_working_3-way'!$D205="","",C206^('Log_working_3-way'!$D205))</f>
        <v>18.496351736153564</v>
      </c>
      <c r="Q206" s="37">
        <f t="shared" si="51"/>
        <v>81.896253145586712</v>
      </c>
      <c r="R206" s="37">
        <f t="shared" si="52"/>
        <v>14.195512439563338</v>
      </c>
      <c r="S206" s="37">
        <f t="shared" si="53"/>
        <v>6.8344939890843133</v>
      </c>
      <c r="V206" t="s">
        <v>328</v>
      </c>
      <c r="W206" t="s">
        <v>329</v>
      </c>
    </row>
    <row r="207" spans="1:23" ht="15" x14ac:dyDescent="0.25">
      <c r="A207">
        <v>1.85</v>
      </c>
      <c r="B207">
        <v>3.43</v>
      </c>
      <c r="C207">
        <v>4.42</v>
      </c>
      <c r="D207" s="20">
        <f t="shared" si="54"/>
        <v>5.8330073936316396E-2</v>
      </c>
      <c r="E207" s="17">
        <f>IF(OR($A207="",$B207="",$C207=""),"",A207*'MPTO_working_3-way'!$I206)</f>
        <v>1.9579106367821855</v>
      </c>
      <c r="F207" s="21">
        <f>IF(OR($A207="",$B207="",$C207=""),"",B207*'MPTO_working_3-way'!$I206)</f>
        <v>3.6300721536015654</v>
      </c>
      <c r="G207" s="22">
        <f>IF(OR($A207="",$B207="",$C207=""),"",C207*'MPTO_working_3-way'!$I206)</f>
        <v>4.6778189267985182</v>
      </c>
      <c r="H207" s="17">
        <f>IF(OR($A207="",$B207="",$C207=""),"",'MPTO_working_3-way'!E206)</f>
        <v>1.9190278386919983</v>
      </c>
      <c r="I207" s="21">
        <f>IF(OR($A207="",$B207="",$C207=""),"",'MPTO_working_3-way'!F206)</f>
        <v>3.6750947040424968</v>
      </c>
      <c r="J207" s="22">
        <f>IF(OR($A207="",$B207="",$C207=""),"",'MPTO_working_3-way'!G206)</f>
        <v>4.8355668885567136</v>
      </c>
      <c r="K207" s="17">
        <f>IF(OR($A207="",$B207="",$C207=""),"",'OddsRatio_working_3-way'!H206)</f>
        <v>1.9335521773864668</v>
      </c>
      <c r="L207" s="21">
        <f>IF(OR($A207="",$B207="",$C207=""),"",'OddsRatio_working_3-way'!I206)</f>
        <v>3.668860930646018</v>
      </c>
      <c r="M207" s="22">
        <f>IF(OR($A207="",$B207="",$C207=""),"",'OddsRatio_working_3-way'!J206)</f>
        <v>4.7561746431314322</v>
      </c>
      <c r="N207" s="17">
        <f>IF('Log_working_3-way'!$D206="","",A207^('Log_working_3-way'!$D206))</f>
        <v>1.9179162411668043</v>
      </c>
      <c r="O207" s="21">
        <f>IF('Log_working_3-way'!$D206="","",B207^('Log_working_3-way'!$D206))</f>
        <v>3.686936447285726</v>
      </c>
      <c r="P207" s="22">
        <f>IF('Log_working_3-way'!$D206="","",C207^('Log_working_3-way'!$D206))</f>
        <v>4.8222307556699917</v>
      </c>
      <c r="Q207" s="37">
        <f t="shared" si="51"/>
        <v>52.109718256176841</v>
      </c>
      <c r="R207" s="37">
        <f t="shared" si="52"/>
        <v>27.547661800822691</v>
      </c>
      <c r="S207" s="37">
        <f t="shared" si="53"/>
        <v>21.377484157651999</v>
      </c>
      <c r="V207" t="s">
        <v>330</v>
      </c>
      <c r="W207" t="s">
        <v>331</v>
      </c>
    </row>
    <row r="208" spans="1:23" ht="15" x14ac:dyDescent="0.25">
      <c r="A208">
        <v>1.98</v>
      </c>
      <c r="B208">
        <v>3.48</v>
      </c>
      <c r="C208">
        <v>3.79</v>
      </c>
      <c r="D208" s="20">
        <f t="shared" si="54"/>
        <v>5.6259069633648906E-2</v>
      </c>
      <c r="E208" s="17">
        <f>IF(OR($A208="",$B208="",$C208=""),"",A208*'MPTO_working_3-way'!$I207)</f>
        <v>2.0913929578746249</v>
      </c>
      <c r="F208" s="21">
        <f>IF(OR($A208="",$B208="",$C208=""),"",B208*'MPTO_working_3-way'!$I207)</f>
        <v>3.6757815623250982</v>
      </c>
      <c r="G208" s="22">
        <f>IF(OR($A208="",$B208="",$C208=""),"",C208*'MPTO_working_3-way'!$I207)</f>
        <v>4.0032218739115297</v>
      </c>
      <c r="H208" s="17">
        <f>IF(OR($A208="",$B208="",$C208=""),"",'MPTO_working_3-way'!E207)</f>
        <v>2.0563544689102033</v>
      </c>
      <c r="I208" s="21">
        <f>IF(OR($A208="",$B208="",$C208=""),"",'MPTO_working_3-way'!F207)</f>
        <v>3.7229624695914394</v>
      </c>
      <c r="J208" s="22">
        <f>IF(OR($A208="",$B208="",$C208=""),"",'MPTO_working_3-way'!G207)</f>
        <v>4.0799803520630338</v>
      </c>
      <c r="K208" s="17">
        <f>IF(OR($A208="",$B208="",$C208=""),"",'OddsRatio_working_3-way'!H207)</f>
        <v>2.0698997896297233</v>
      </c>
      <c r="L208" s="21">
        <f>IF(OR($A208="",$B208="",$C208=""),"",'OddsRatio_working_3-way'!I207)</f>
        <v>3.7075015084507288</v>
      </c>
      <c r="M208" s="22">
        <f>IF(OR($A208="",$B208="",$C208=""),"",'OddsRatio_working_3-way'!J207)</f>
        <v>4.0459391970070691</v>
      </c>
      <c r="N208" s="17">
        <f>IF('Log_working_3-way'!$D207="","",A208^('Log_working_3-way'!$D207))</f>
        <v>2.055725676648454</v>
      </c>
      <c r="O208" s="21">
        <f>IF('Log_working_3-way'!$D207="","",B208^('Log_working_3-way'!$D207))</f>
        <v>3.7267972823026039</v>
      </c>
      <c r="P208" s="22">
        <f>IF('Log_working_3-way'!$D207="","",C208^('Log_working_3-way'!$D207))</f>
        <v>4.0778566857827041</v>
      </c>
      <c r="Q208" s="37">
        <f t="shared" si="51"/>
        <v>48.629748183928882</v>
      </c>
      <c r="R208" s="37">
        <f t="shared" si="52"/>
        <v>27.205098644856761</v>
      </c>
      <c r="S208" s="37">
        <f t="shared" si="53"/>
        <v>24.979879494485889</v>
      </c>
      <c r="V208" t="s">
        <v>332</v>
      </c>
      <c r="W208" t="s">
        <v>333</v>
      </c>
    </row>
    <row r="209" spans="1:23" ht="15" x14ac:dyDescent="0.25">
      <c r="A209">
        <v>4.92</v>
      </c>
      <c r="B209">
        <v>3.63</v>
      </c>
      <c r="C209">
        <v>1.78</v>
      </c>
      <c r="D209" s="20">
        <f t="shared" si="54"/>
        <v>4.0531878993225856E-2</v>
      </c>
      <c r="E209" s="17">
        <f>IF(OR($A209="",$B209="",$C209=""),"",A209*'MPTO_working_3-way'!$I208)</f>
        <v>5.119416844646671</v>
      </c>
      <c r="F209" s="21">
        <f>IF(OR($A209="",$B209="",$C209=""),"",B209*'MPTO_working_3-way'!$I208)</f>
        <v>3.7771307207454097</v>
      </c>
      <c r="G209" s="22">
        <f>IF(OR($A209="",$B209="",$C209=""),"",C209*'MPTO_working_3-way'!$I208)</f>
        <v>1.852146744607942</v>
      </c>
      <c r="H209" s="17">
        <f>IF(OR($A209="",$B209="",$C209=""),"",'MPTO_working_3-way'!E208)</f>
        <v>5.270330920824895</v>
      </c>
      <c r="I209" s="21">
        <f>IF(OR($A209="",$B209="",$C209=""),"",'MPTO_working_3-way'!F208)</f>
        <v>3.8172095998893387</v>
      </c>
      <c r="J209" s="22">
        <f>IF(OR($A209="",$B209="",$C209=""),"",'MPTO_working_3-way'!G208)</f>
        <v>1.8238618995558027</v>
      </c>
      <c r="K209" s="17">
        <f>IF(OR($A209="",$B209="",$C209=""),"",'OddsRatio_working_3-way'!H208)</f>
        <v>5.1928403789775635</v>
      </c>
      <c r="L209" s="21">
        <f>IF(OR($A209="",$B209="",$C209=""),"",'OddsRatio_working_3-way'!I208)</f>
        <v>3.813053621609948</v>
      </c>
      <c r="M209" s="22">
        <f>IF(OR($A209="",$B209="",$C209=""),"",'OddsRatio_working_3-way'!J208)</f>
        <v>1.8342896672455355</v>
      </c>
      <c r="N209" s="17">
        <f>IF('Log_working_3-way'!$D208="","",A209^('Log_working_3-way'!$D208))</f>
        <v>5.2553665159310476</v>
      </c>
      <c r="O209" s="21">
        <f>IF('Log_working_3-way'!$D208="","",B209^('Log_working_3-way'!$D208))</f>
        <v>3.8289448771569554</v>
      </c>
      <c r="P209" s="22">
        <f>IF('Log_working_3-way'!$D208="","",C209^('Log_working_3-way'!$D208))</f>
        <v>1.8229886766398902</v>
      </c>
      <c r="Q209" s="37">
        <f t="shared" si="51"/>
        <v>18.974140618924991</v>
      </c>
      <c r="R209" s="37">
        <f t="shared" si="52"/>
        <v>26.475122889118648</v>
      </c>
      <c r="S209" s="37">
        <f t="shared" si="53"/>
        <v>53.991402296348689</v>
      </c>
      <c r="V209" t="s">
        <v>334</v>
      </c>
      <c r="W209" t="s">
        <v>335</v>
      </c>
    </row>
    <row r="210" spans="1:23" ht="15" x14ac:dyDescent="0.25">
      <c r="A210">
        <v>1.85</v>
      </c>
      <c r="B210">
        <v>3.58</v>
      </c>
      <c r="C210">
        <v>4.59</v>
      </c>
      <c r="D210" s="20">
        <f t="shared" si="54"/>
        <v>3.7735073226364602E-2</v>
      </c>
      <c r="E210" s="17">
        <f>IF(OR($A210="",$B210="",$C210=""),"",A210*'MPTO_working_3-way'!$I209)</f>
        <v>1.9198098854687746</v>
      </c>
      <c r="F210" s="21">
        <f>IF(OR($A210="",$B210="",$C210=""),"",B210*'MPTO_working_3-way'!$I209)</f>
        <v>3.7150915621503855</v>
      </c>
      <c r="G210" s="22">
        <f>IF(OR($A210="",$B210="",$C210=""),"",C210*'MPTO_working_3-way'!$I209)</f>
        <v>4.763203986109013</v>
      </c>
      <c r="H210" s="17">
        <f>IF(OR($A210="",$B210="",$C210=""),"",'MPTO_working_3-way'!E209)</f>
        <v>1.8940750542010121</v>
      </c>
      <c r="I210" s="21">
        <f>IF(OR($A210="",$B210="",$C210=""),"",'MPTO_working_3-way'!F209)</f>
        <v>3.7488109072209612</v>
      </c>
      <c r="J210" s="22">
        <f>IF(OR($A210="",$B210="",$C210=""),"",'MPTO_working_3-way'!G209)</f>
        <v>4.8712393580342122</v>
      </c>
      <c r="K210" s="17">
        <f>IF(OR($A210="",$B210="",$C210=""),"",'OddsRatio_working_3-way'!H209)</f>
        <v>1.9037965346153551</v>
      </c>
      <c r="L210" s="21">
        <f>IF(OR($A210="",$B210="",$C210=""),"",'OddsRatio_working_3-way'!I209)</f>
        <v>3.7432883050677828</v>
      </c>
      <c r="M210" s="22">
        <f>IF(OR($A210="",$B210="",$C210=""),"",'OddsRatio_working_3-way'!J209)</f>
        <v>4.8172112461989673</v>
      </c>
      <c r="N210" s="17">
        <f>IF('Log_working_3-way'!$D209="","",A210^('Log_working_3-way'!$D209))</f>
        <v>1.8934867099762633</v>
      </c>
      <c r="O210" s="21">
        <f>IF('Log_working_3-way'!$D209="","",B210^('Log_working_3-way'!$D209))</f>
        <v>3.7566614835683203</v>
      </c>
      <c r="P210" s="22">
        <f>IF('Log_working_3-way'!$D209="","",C210^('Log_working_3-way'!$D209))</f>
        <v>4.8619221968047581</v>
      </c>
      <c r="Q210" s="37">
        <f t="shared" si="51"/>
        <v>52.796218279841888</v>
      </c>
      <c r="R210" s="37">
        <f t="shared" si="52"/>
        <v>26.917236985168021</v>
      </c>
      <c r="S210" s="37">
        <f t="shared" si="53"/>
        <v>20.994271984074409</v>
      </c>
      <c r="V210" t="s">
        <v>336</v>
      </c>
      <c r="W210" t="s">
        <v>337</v>
      </c>
    </row>
    <row r="211" spans="1:23" ht="15" x14ac:dyDescent="0.25">
      <c r="A211">
        <v>3.04</v>
      </c>
      <c r="B211">
        <v>3.46</v>
      </c>
      <c r="C211">
        <v>2.37</v>
      </c>
      <c r="D211" s="20">
        <f t="shared" si="54"/>
        <v>3.9905637731557198E-2</v>
      </c>
      <c r="E211" s="17">
        <f>IF(OR($A211="",$B211="",$C211=""),"",A211*'MPTO_working_3-way'!$I210)</f>
        <v>3.1613131387039339</v>
      </c>
      <c r="F211" s="21">
        <f>IF(OR($A211="",$B211="",$C211=""),"",B211*'MPTO_working_3-way'!$I210)</f>
        <v>3.598073506551188</v>
      </c>
      <c r="G211" s="22">
        <f>IF(OR($A211="",$B211="",$C211=""),"",C211*'MPTO_working_3-way'!$I210)</f>
        <v>2.4645763614237906</v>
      </c>
      <c r="H211" s="17">
        <f>IF(OR($A211="",$B211="",$C211=""),"",'MPTO_working_3-way'!E210)</f>
        <v>3.1681111699290279</v>
      </c>
      <c r="I211" s="21">
        <f>IF(OR($A211="",$B211="",$C211=""),"",'MPTO_working_3-way'!F210)</f>
        <v>3.6269275342188849</v>
      </c>
      <c r="J211" s="22">
        <f>IF(OR($A211="",$B211="",$C211=""),"",'MPTO_working_3-way'!G210)</f>
        <v>2.4471474333719629</v>
      </c>
      <c r="K211" s="17">
        <f>IF(OR($A211="",$B211="",$C211=""),"",'OddsRatio_working_3-way'!H210)</f>
        <v>3.1663650290865526</v>
      </c>
      <c r="L211" s="21">
        <f>IF(OR($A211="",$B211="",$C211=""),"",'OddsRatio_working_3-way'!I210)</f>
        <v>3.6123813586043712</v>
      </c>
      <c r="M211" s="22">
        <f>IF(OR($A211="",$B211="",$C211=""),"",'OddsRatio_working_3-way'!J210)</f>
        <v>2.4548627891414592</v>
      </c>
      <c r="N211" s="17">
        <f>IF('Log_working_3-way'!$D210="","",A211^('Log_working_3-way'!$D210))</f>
        <v>3.1690699140951084</v>
      </c>
      <c r="O211" s="21">
        <f>IF('Log_working_3-way'!$D210="","",B211^('Log_working_3-way'!$D210))</f>
        <v>3.6244003687798334</v>
      </c>
      <c r="P211" s="22">
        <f>IF('Log_working_3-way'!$D210="","",C211^('Log_working_3-way'!$D210))</f>
        <v>2.4477269837448947</v>
      </c>
      <c r="Q211" s="37">
        <f t="shared" si="51"/>
        <v>31.564548917720021</v>
      </c>
      <c r="R211" s="37">
        <f t="shared" si="52"/>
        <v>27.792650655392425</v>
      </c>
      <c r="S211" s="37">
        <f t="shared" si="53"/>
        <v>40.574924585509621</v>
      </c>
      <c r="V211" t="s">
        <v>176</v>
      </c>
      <c r="W211" t="s">
        <v>338</v>
      </c>
    </row>
    <row r="212" spans="1:23" ht="15" x14ac:dyDescent="0.25">
      <c r="A212">
        <v>1.35</v>
      </c>
      <c r="B212">
        <v>5.03</v>
      </c>
      <c r="C212">
        <v>9.7200000000000006</v>
      </c>
      <c r="D212" s="20">
        <f t="shared" si="54"/>
        <v>4.2428556234608727E-2</v>
      </c>
      <c r="E212" s="17">
        <f>IF(OR($A212="",$B212="",$C212=""),"",A212*'MPTO_working_3-way'!$I211)</f>
        <v>1.4072785509167218</v>
      </c>
      <c r="F212" s="21">
        <f>IF(OR($A212="",$B212="",$C212=""),"",B212*'MPTO_working_3-way'!$I211)</f>
        <v>5.2434156378600818</v>
      </c>
      <c r="G212" s="22">
        <f>IF(OR($A212="",$B212="",$C212=""),"",C212*'MPTO_working_3-way'!$I211)</f>
        <v>10.132405566600397</v>
      </c>
      <c r="H212" s="17">
        <f>IF(OR($A212="",$B212="",$C212=""),"",'MPTO_working_3-way'!E211)</f>
        <v>1.3762770517276326</v>
      </c>
      <c r="I212" s="21">
        <f>IF(OR($A212="",$B212="",$C212=""),"",'MPTO_working_3-way'!F211)</f>
        <v>5.4152317098384373</v>
      </c>
      <c r="J212" s="22">
        <f>IF(OR($A212="",$B212="",$C212=""),"",'MPTO_working_3-way'!G211)</f>
        <v>11.2691539383509</v>
      </c>
      <c r="K212" s="17">
        <f>IF(OR($A212="",$B212="",$C212=""),"",'OddsRatio_working_3-way'!H211)</f>
        <v>1.3854351548771378</v>
      </c>
      <c r="L212" s="21">
        <f>IF(OR($A212="",$B212="",$C212=""),"",'OddsRatio_working_3-way'!I211)</f>
        <v>5.4380104975853278</v>
      </c>
      <c r="M212" s="22">
        <f>IF(OR($A212="",$B212="",$C212=""),"",'OddsRatio_working_3-way'!J211)</f>
        <v>10.602841572938974</v>
      </c>
      <c r="N212" s="17">
        <f>IF('Log_working_3-way'!$D211="","",A212^('Log_working_3-way'!$D211))</f>
        <v>1.3732162486867732</v>
      </c>
      <c r="O212" s="21">
        <f>IF('Log_working_3-way'!$D211="","",B212^('Log_working_3-way'!$D211))</f>
        <v>5.5135196522607819</v>
      </c>
      <c r="P212" s="22">
        <f>IF('Log_working_3-way'!$D211="","",C212^('Log_working_3-way'!$D211))</f>
        <v>11.060695434641275</v>
      </c>
      <c r="Q212" s="37">
        <f t="shared" si="51"/>
        <v>72.659788866253777</v>
      </c>
      <c r="R212" s="37">
        <f t="shared" si="52"/>
        <v>19.071537888003771</v>
      </c>
      <c r="S212" s="37">
        <f t="shared" si="53"/>
        <v>9.8693246478044188</v>
      </c>
      <c r="V212" t="s">
        <v>339</v>
      </c>
      <c r="W212" t="s">
        <v>340</v>
      </c>
    </row>
    <row r="213" spans="1:23" ht="15" x14ac:dyDescent="0.25">
      <c r="A213">
        <v>1.4</v>
      </c>
      <c r="B213">
        <v>4.71</v>
      </c>
      <c r="C213">
        <v>8.73</v>
      </c>
      <c r="D213" s="20">
        <f t="shared" si="54"/>
        <v>4.1147476566742558E-2</v>
      </c>
      <c r="E213" s="17">
        <f>IF(OR($A213="",$B213="",$C213=""),"",A213*'MPTO_working_3-way'!$I212)</f>
        <v>1.4576064671934394</v>
      </c>
      <c r="F213" s="21">
        <f>IF(OR($A213="",$B213="",$C213=""),"",B213*'MPTO_working_3-way'!$I212)</f>
        <v>4.9038046146293572</v>
      </c>
      <c r="G213" s="22">
        <f>IF(OR($A213="",$B213="",$C213=""),"",C213*'MPTO_working_3-way'!$I212)</f>
        <v>9.0892174704276627</v>
      </c>
      <c r="H213" s="17">
        <f>IF(OR($A213="",$B213="",$C213=""),"",'MPTO_working_3-way'!E212)</f>
        <v>1.427409336369051</v>
      </c>
      <c r="I213" s="21">
        <f>IF(OR($A213="",$B213="",$C213=""),"",'MPTO_working_3-way'!F212)</f>
        <v>5.0352873052471745</v>
      </c>
      <c r="J213" s="22">
        <f>IF(OR($A213="",$B213="",$C213=""),"",'MPTO_working_3-way'!G212)</f>
        <v>9.9175148679286949</v>
      </c>
      <c r="K213" s="17">
        <f>IF(OR($A213="",$B213="",$C213=""),"",'OddsRatio_working_3-way'!H212)</f>
        <v>1.436685747087066</v>
      </c>
      <c r="L213" s="21">
        <f>IF(OR($A213="",$B213="",$C213=""),"",'OddsRatio_working_3-way'!I212)</f>
        <v>5.0502603042325367</v>
      </c>
      <c r="M213" s="22">
        <f>IF(OR($A213="",$B213="",$C213=""),"",'OddsRatio_working_3-way'!J212)</f>
        <v>9.4389520624575507</v>
      </c>
      <c r="N213" s="17">
        <f>IF('Log_working_3-way'!$D212="","",A213^('Log_working_3-way'!$D212))</f>
        <v>1.4247831402639337</v>
      </c>
      <c r="O213" s="21">
        <f>IF('Log_working_3-way'!$D212="","",B213^('Log_working_3-way'!$D212))</f>
        <v>5.1064567712052913</v>
      </c>
      <c r="P213" s="22">
        <f>IF('Log_working_3-way'!$D212="","",C213^('Log_working_3-way'!$D212))</f>
        <v>9.7743780485543468</v>
      </c>
      <c r="Q213" s="37">
        <f t="shared" si="51"/>
        <v>70.056988876346679</v>
      </c>
      <c r="R213" s="37">
        <f t="shared" si="52"/>
        <v>20.392329600912998</v>
      </c>
      <c r="S213" s="37">
        <f t="shared" si="53"/>
        <v>11.002047241729693</v>
      </c>
      <c r="V213" t="s">
        <v>341</v>
      </c>
      <c r="W213" t="s">
        <v>342</v>
      </c>
    </row>
    <row r="214" spans="1:23" ht="15" x14ac:dyDescent="0.25">
      <c r="A214">
        <v>1.87</v>
      </c>
      <c r="B214">
        <v>3.76</v>
      </c>
      <c r="C214">
        <v>4.43</v>
      </c>
      <c r="D214" s="20">
        <f t="shared" si="54"/>
        <v>2.6450439408792992E-2</v>
      </c>
      <c r="E214" s="17">
        <f>IF(OR($A214="",$B214="",$C214=""),"",A214*'MPTO_working_3-way'!$I213)</f>
        <v>1.9194623216944431</v>
      </c>
      <c r="F214" s="21">
        <f>IF(OR($A214="",$B214="",$C214=""),"",B214*'MPTO_working_3-way'!$I213)</f>
        <v>3.8594536521770615</v>
      </c>
      <c r="G214" s="22">
        <f>IF(OR($A214="",$B214="",$C214=""),"",C214*'MPTO_working_3-way'!$I213)</f>
        <v>4.5471754465809529</v>
      </c>
      <c r="H214" s="17">
        <f>IF(OR($A214="",$B214="",$C214=""),"",'MPTO_working_3-way'!E213)</f>
        <v>1.9013483682139338</v>
      </c>
      <c r="I214" s="21">
        <f>IF(OR($A214="",$B214="",$C214=""),"",'MPTO_working_3-way'!F213)</f>
        <v>3.8889225157413616</v>
      </c>
      <c r="J214" s="22">
        <f>IF(OR($A214="",$B214="",$C214=""),"",'MPTO_working_3-way'!G213)</f>
        <v>4.6100620255360258</v>
      </c>
      <c r="K214" s="17">
        <f>IF(OR($A214="",$B214="",$C214=""),"",'OddsRatio_working_3-way'!H213)</f>
        <v>1.9082283201923782</v>
      </c>
      <c r="L214" s="21">
        <f>IF(OR($A214="",$B214="",$C214=""),"",'OddsRatio_working_3-way'!I213)</f>
        <v>3.8812760502654755</v>
      </c>
      <c r="M214" s="22">
        <f>IF(OR($A214="",$B214="",$C214=""),"",'OddsRatio_working_3-way'!J213)</f>
        <v>4.5807162508733974</v>
      </c>
      <c r="N214" s="17">
        <f>IF('Log_working_3-way'!$D213="","",A214^('Log_working_3-way'!$D213))</f>
        <v>1.9009781445701803</v>
      </c>
      <c r="O214" s="21">
        <f>IF('Log_working_3-way'!$D213="","",B214^('Log_working_3-way'!$D213))</f>
        <v>3.8930128610343897</v>
      </c>
      <c r="P214" s="22">
        <f>IF('Log_working_3-way'!$D213="","",C214^('Log_working_3-way'!$D213))</f>
        <v>4.6064997458249488</v>
      </c>
      <c r="Q214" s="37">
        <f t="shared" si="51"/>
        <v>52.594254515250569</v>
      </c>
      <c r="R214" s="37">
        <f t="shared" si="52"/>
        <v>25.910403132731354</v>
      </c>
      <c r="S214" s="37">
        <f t="shared" si="53"/>
        <v>21.991673990760695</v>
      </c>
      <c r="V214" t="s">
        <v>227</v>
      </c>
      <c r="W214" t="s">
        <v>44</v>
      </c>
    </row>
    <row r="215" spans="1:23" ht="15" x14ac:dyDescent="0.25">
      <c r="A215">
        <v>3.43</v>
      </c>
      <c r="B215">
        <v>2.98</v>
      </c>
      <c r="C215">
        <v>2.52</v>
      </c>
      <c r="D215" s="20">
        <f t="shared" si="54"/>
        <v>2.3941056128427673E-2</v>
      </c>
      <c r="E215" s="17">
        <f>IF(OR($A215="",$B215="",$C215=""),"",A215*'MPTO_working_3-way'!$I214)</f>
        <v>3.5121178225205072</v>
      </c>
      <c r="F215" s="21">
        <f>IF(OR($A215="",$B215="",$C215=""),"",B215*'MPTO_working_3-way'!$I214)</f>
        <v>3.0513443472627144</v>
      </c>
      <c r="G215" s="22">
        <f>IF(OR($A215="",$B215="",$C215=""),"",C215*'MPTO_working_3-way'!$I214)</f>
        <v>2.5803314614436377</v>
      </c>
      <c r="H215" s="17">
        <f>IF(OR($A215="",$B215="",$C215=""),"",'MPTO_working_3-way'!E214)</f>
        <v>3.5265303306004787</v>
      </c>
      <c r="I215" s="21">
        <f>IF(OR($A215="",$B215="",$C215=""),"",'MPTO_working_3-way'!F214)</f>
        <v>3.0525951358071661</v>
      </c>
      <c r="J215" s="22">
        <f>IF(OR($A215="",$B215="",$C215=""),"",'MPTO_working_3-way'!G214)</f>
        <v>2.5717185120852539</v>
      </c>
      <c r="K215" s="17">
        <f>IF(OR($A215="",$B215="",$C215=""),"",'OddsRatio_working_3-way'!H214)</f>
        <v>3.5190699341724128</v>
      </c>
      <c r="L215" s="21">
        <f>IF(OR($A215="",$B215="",$C215=""),"",'OddsRatio_working_3-way'!I214)</f>
        <v>3.0525755019182617</v>
      </c>
      <c r="M215" s="22">
        <f>IF(OR($A215="",$B215="",$C215=""),"",'OddsRatio_working_3-way'!J214)</f>
        <v>2.5757145267251302</v>
      </c>
      <c r="N215" s="17">
        <f>IF('Log_working_3-way'!$D214="","",A215^('Log_working_3-way'!$D214))</f>
        <v>3.5250515269086673</v>
      </c>
      <c r="O215" s="21">
        <f>IF('Log_working_3-way'!$D214="","",B215^('Log_working_3-way'!$D214))</f>
        <v>3.0530440819308091</v>
      </c>
      <c r="P215" s="22">
        <f>IF('Log_working_3-way'!$D214="","",C215^('Log_working_3-way'!$D214))</f>
        <v>2.5721867661047697</v>
      </c>
      <c r="Q215" s="37">
        <f t="shared" si="51"/>
        <v>28.356483746156393</v>
      </c>
      <c r="R215" s="37">
        <f t="shared" si="52"/>
        <v>32.772440150751102</v>
      </c>
      <c r="S215" s="37">
        <f t="shared" si="53"/>
        <v>38.754710971919955</v>
      </c>
      <c r="V215" t="s">
        <v>231</v>
      </c>
      <c r="W215" t="s">
        <v>167</v>
      </c>
    </row>
    <row r="216" spans="1:23" ht="15" x14ac:dyDescent="0.25">
      <c r="A216">
        <v>1.75</v>
      </c>
      <c r="B216">
        <v>4.1900000000000004</v>
      </c>
      <c r="C216">
        <v>4.58</v>
      </c>
      <c r="D216" s="20">
        <f t="shared" si="54"/>
        <v>2.8432667269156608E-2</v>
      </c>
      <c r="E216" s="17">
        <f>IF(OR($A216="",$B216="",$C216=""),"",A216*'MPTO_working_3-way'!$I215)</f>
        <v>1.799757167721024</v>
      </c>
      <c r="F216" s="21">
        <f>IF(OR($A216="",$B216="",$C216=""),"",B216*'MPTO_working_3-way'!$I215)</f>
        <v>4.3091328758577667</v>
      </c>
      <c r="G216" s="22">
        <f>IF(OR($A216="",$B216="",$C216=""),"",C216*'MPTO_working_3-way'!$I215)</f>
        <v>4.7102216160927375</v>
      </c>
      <c r="H216" s="17">
        <f>IF(OR($A216="",$B216="",$C216=""),"",'MPTO_working_3-way'!E215)</f>
        <v>1.7795145343831</v>
      </c>
      <c r="I216" s="21">
        <f>IF(OR($A216="",$B216="",$C216=""),"",'MPTO_working_3-way'!F215)</f>
        <v>4.3632696192965392</v>
      </c>
      <c r="J216" s="22">
        <f>IF(OR($A216="",$B216="",$C216=""),"",'MPTO_working_3-way'!G215)</f>
        <v>4.7878261530748256</v>
      </c>
      <c r="K216" s="17">
        <f>IF(OR($A216="",$B216="",$C216=""),"",'OddsRatio_working_3-way'!H215)</f>
        <v>1.7868060221812447</v>
      </c>
      <c r="L216" s="21">
        <f>IF(OR($A216="",$B216="",$C216=""),"",'OddsRatio_working_3-way'!I215)</f>
        <v>4.3465482810108957</v>
      </c>
      <c r="M216" s="22">
        <f>IF(OR($A216="",$B216="",$C216=""),"",'OddsRatio_working_3-way'!J215)</f>
        <v>4.755687412545142</v>
      </c>
      <c r="N216" s="17">
        <f>IF('Log_working_3-way'!$D215="","",A216^('Log_working_3-way'!$D215))</f>
        <v>1.778730945334883</v>
      </c>
      <c r="O216" s="21">
        <f>IF('Log_working_3-way'!$D215="","",B216^('Log_working_3-way'!$D215))</f>
        <v>4.3683753860682799</v>
      </c>
      <c r="P216" s="22">
        <f>IF('Log_working_3-way'!$D215="","",C216^('Log_working_3-way'!$D215))</f>
        <v>4.7873605061961646</v>
      </c>
      <c r="Q216" s="37">
        <f t="shared" si="51"/>
        <v>56.195101567218586</v>
      </c>
      <c r="R216" s="37">
        <f t="shared" si="52"/>
        <v>23.206525043647954</v>
      </c>
      <c r="S216" s="37">
        <f t="shared" si="53"/>
        <v>21.230423566132085</v>
      </c>
      <c r="V216" t="s">
        <v>192</v>
      </c>
      <c r="W216" t="s">
        <v>343</v>
      </c>
    </row>
    <row r="217" spans="1:23" ht="15" x14ac:dyDescent="0.25">
      <c r="A217">
        <v>2.1</v>
      </c>
      <c r="B217">
        <v>3.3</v>
      </c>
      <c r="C217">
        <v>3.93</v>
      </c>
      <c r="D217" s="20">
        <f t="shared" si="54"/>
        <v>3.3673705429430711E-2</v>
      </c>
      <c r="E217" s="17">
        <f>IF(OR($A217="",$B217="",$C217=""),"",A217*'MPTO_working_3-way'!$I216)</f>
        <v>2.1707147814018044</v>
      </c>
      <c r="F217" s="21">
        <f>IF(OR($A217="",$B217="",$C217=""),"",B217*'MPTO_working_3-way'!$I216)</f>
        <v>3.4111232279171211</v>
      </c>
      <c r="G217" s="22">
        <f>IF(OR($A217="",$B217="",$C217=""),"",C217*'MPTO_working_3-way'!$I216)</f>
        <v>4.0623376623376632</v>
      </c>
      <c r="H217" s="17">
        <f>IF(OR($A217="",$B217="",$C217=""),"",'MPTO_working_3-way'!E216)</f>
        <v>2.1506953163867242</v>
      </c>
      <c r="I217" s="21">
        <f>IF(OR($A217="",$B217="",$C217=""),"",'MPTO_working_3-way'!F216)</f>
        <v>3.4269374504548713</v>
      </c>
      <c r="J217" s="22">
        <f>IF(OR($A217="",$B217="",$C217=""),"",'MPTO_working_3-way'!G216)</f>
        <v>4.1113627100221919</v>
      </c>
      <c r="K217" s="17">
        <f>IF(OR($A217="",$B217="",$C217=""),"",'OddsRatio_working_3-way'!H216)</f>
        <v>2.1589217228590361</v>
      </c>
      <c r="L217" s="21">
        <f>IF(OR($A217="",$B217="",$C217=""),"",'OddsRatio_working_3-way'!I216)</f>
        <v>3.4231999659779846</v>
      </c>
      <c r="M217" s="22">
        <f>IF(OR($A217="",$B217="",$C217=""),"",'OddsRatio_working_3-way'!J216)</f>
        <v>4.0869460436154332</v>
      </c>
      <c r="N217" s="17">
        <f>IF('Log_working_3-way'!$D216="","",A217^('Log_working_3-way'!$D216))</f>
        <v>2.1508254665749216</v>
      </c>
      <c r="O217" s="21">
        <f>IF('Log_working_3-way'!$D216="","",B217^('Log_working_3-way'!$D216))</f>
        <v>3.4294687271295223</v>
      </c>
      <c r="P217" s="22">
        <f>IF('Log_working_3-way'!$D216="","",C217^('Log_working_3-way'!$D216))</f>
        <v>4.1072505937357322</v>
      </c>
      <c r="Q217" s="37">
        <f t="shared" si="51"/>
        <v>46.496590771399923</v>
      </c>
      <c r="R217" s="37">
        <f t="shared" si="52"/>
        <v>29.315856777493604</v>
      </c>
      <c r="S217" s="37">
        <f t="shared" si="53"/>
        <v>24.616368286445006</v>
      </c>
      <c r="V217" t="s">
        <v>228</v>
      </c>
      <c r="W217" t="s">
        <v>280</v>
      </c>
    </row>
    <row r="218" spans="1:23" ht="15" x14ac:dyDescent="0.25">
      <c r="A218">
        <v>2.64</v>
      </c>
      <c r="B218">
        <v>3.39</v>
      </c>
      <c r="C218">
        <v>2.78</v>
      </c>
      <c r="D218" s="20">
        <f t="shared" si="54"/>
        <v>3.3485359741169285E-2</v>
      </c>
      <c r="E218" s="17">
        <f>IF(OR($A218="",$B218="",$C218=""),"",A218*'MPTO_working_3-way'!$I217)</f>
        <v>2.728401349716687</v>
      </c>
      <c r="F218" s="21">
        <f>IF(OR($A218="",$B218="",$C218=""),"",B218*'MPTO_working_3-way'!$I217)</f>
        <v>3.5035153695225638</v>
      </c>
      <c r="G218" s="22">
        <f>IF(OR($A218="",$B218="",$C218=""),"",C218*'MPTO_working_3-way'!$I217)</f>
        <v>2.8730893000804505</v>
      </c>
      <c r="H218" s="17">
        <f>IF(OR($A218="",$B218="",$C218=""),"",'MPTO_working_3-way'!E217)</f>
        <v>2.7201551282589529</v>
      </c>
      <c r="I218" s="21">
        <f>IF(OR($A218="",$B218="",$C218=""),"",'MPTO_working_3-way'!F217)</f>
        <v>3.5233168722321726</v>
      </c>
      <c r="J218" s="22">
        <f>IF(OR($A218="",$B218="",$C218=""),"",'MPTO_working_3-way'!G217)</f>
        <v>2.869025182036316</v>
      </c>
      <c r="K218" s="17">
        <f>IF(OR($A218="",$B218="",$C218=""),"",'OddsRatio_working_3-way'!H217)</f>
        <v>2.7242642410260749</v>
      </c>
      <c r="L218" s="21">
        <f>IF(OR($A218="",$B218="",$C218=""),"",'OddsRatio_working_3-way'!I217)</f>
        <v>3.5127997171050724</v>
      </c>
      <c r="M218" s="22">
        <f>IF(OR($A218="",$B218="",$C218=""),"",'OddsRatio_working_3-way'!J217)</f>
        <v>2.8714575298941543</v>
      </c>
      <c r="N218" s="17">
        <f>IF('Log_working_3-way'!$D217="","",A218^('Log_working_3-way'!$D217))</f>
        <v>2.7208503003459157</v>
      </c>
      <c r="O218" s="21">
        <f>IF('Log_working_3-way'!$D217="","",B218^('Log_working_3-way'!$D217))</f>
        <v>3.5210717323890046</v>
      </c>
      <c r="P218" s="22">
        <f>IF('Log_working_3-way'!$D217="","",C218^('Log_working_3-way'!$D217))</f>
        <v>2.8697418673210495</v>
      </c>
      <c r="Q218" s="37">
        <f t="shared" si="51"/>
        <v>36.762609220748907</v>
      </c>
      <c r="R218" s="37">
        <f t="shared" si="52"/>
        <v>28.5427604713569</v>
      </c>
      <c r="S218" s="37">
        <f t="shared" si="53"/>
        <v>34.805740287014352</v>
      </c>
      <c r="V218" t="s">
        <v>344</v>
      </c>
      <c r="W218" t="s">
        <v>345</v>
      </c>
    </row>
    <row r="219" spans="1:23" ht="15" x14ac:dyDescent="0.25">
      <c r="A219">
        <v>2.31</v>
      </c>
      <c r="B219">
        <v>3.08</v>
      </c>
      <c r="C219">
        <v>3.63</v>
      </c>
      <c r="D219" s="20">
        <f t="shared" si="54"/>
        <v>3.3057851239669311E-2</v>
      </c>
      <c r="E219" s="17">
        <f>IF(OR($A219="",$B219="",$C219=""),"",A219*'MPTO_working_3-way'!$I218)</f>
        <v>2.3863636363636362</v>
      </c>
      <c r="F219" s="21">
        <f>IF(OR($A219="",$B219="",$C219=""),"",B219*'MPTO_working_3-way'!$I218)</f>
        <v>3.1818181818181817</v>
      </c>
      <c r="G219" s="22">
        <f>IF(OR($A219="",$B219="",$C219=""),"",C219*'MPTO_working_3-way'!$I218)</f>
        <v>3.7499999999999996</v>
      </c>
      <c r="H219" s="17">
        <f>IF(OR($A219="",$B219="",$C219=""),"",'MPTO_working_3-way'!E218)</f>
        <v>2.3703358208955221</v>
      </c>
      <c r="I219" s="21">
        <f>IF(OR($A219="",$B219="",$C219=""),"",'MPTO_working_3-way'!F218)</f>
        <v>3.1882057716436636</v>
      </c>
      <c r="J219" s="22">
        <f>IF(OR($A219="",$B219="",$C219=""),"",'MPTO_working_3-way'!G218)</f>
        <v>3.7812499999999996</v>
      </c>
      <c r="K219" s="17">
        <f>IF(OR($A219="",$B219="",$C219=""),"",'OddsRatio_working_3-way'!H218)</f>
        <v>2.3773635629809036</v>
      </c>
      <c r="L219" s="21">
        <f>IF(OR($A219="",$B219="",$C219=""),"",'OddsRatio_working_3-way'!I218)</f>
        <v>3.1869589396948701</v>
      </c>
      <c r="M219" s="22">
        <f>IF(OR($A219="",$B219="",$C219=""),"",'OddsRatio_working_3-way'!J218)</f>
        <v>3.7652413516334176</v>
      </c>
      <c r="N219" s="17">
        <f>IF('Log_working_3-way'!$D218="","",A219^('Log_working_3-way'!$D218))</f>
        <v>2.3708283875703096</v>
      </c>
      <c r="O219" s="21">
        <f>IF('Log_working_3-way'!$D218="","",B219^('Log_working_3-way'!$D218))</f>
        <v>3.1894625810919583</v>
      </c>
      <c r="P219" s="22">
        <f>IF('Log_working_3-way'!$D218="","",C219^('Log_working_3-way'!$D218))</f>
        <v>3.7782320330220798</v>
      </c>
      <c r="Q219" s="37">
        <f t="shared" si="51"/>
        <v>42.188114915387651</v>
      </c>
      <c r="R219" s="37">
        <f t="shared" si="52"/>
        <v>31.428571428571427</v>
      </c>
      <c r="S219" s="37">
        <f t="shared" si="53"/>
        <v>26.666666666666671</v>
      </c>
      <c r="V219" t="s">
        <v>346</v>
      </c>
      <c r="W219" t="s">
        <v>229</v>
      </c>
    </row>
    <row r="220" spans="1:23" ht="15" x14ac:dyDescent="0.25">
      <c r="A220">
        <v>9.9600000000000009</v>
      </c>
      <c r="B220">
        <v>6.21</v>
      </c>
      <c r="C220">
        <v>1.29</v>
      </c>
      <c r="D220" s="20">
        <f t="shared" si="54"/>
        <v>3.6626000688519511E-2</v>
      </c>
      <c r="E220" s="17">
        <f>IF(OR($A220="",$B220="",$C220=""),"",A220*'MPTO_working_3-way'!$I219)</f>
        <v>10.324794966857656</v>
      </c>
      <c r="F220" s="21">
        <f>IF(OR($A220="",$B220="",$C220=""),"",B220*'MPTO_working_3-way'!$I219)</f>
        <v>6.4374474642757065</v>
      </c>
      <c r="G220" s="22">
        <f>IF(OR($A220="",$B220="",$C220=""),"",C220*'MPTO_working_3-way'!$I219)</f>
        <v>1.3372475408881903</v>
      </c>
      <c r="H220" s="17">
        <f>IF(OR($A220="",$B220="",$C220=""),"",'MPTO_working_3-way'!E219)</f>
        <v>11.338776157530956</v>
      </c>
      <c r="I220" s="21">
        <f>IF(OR($A220="",$B220="",$C220=""),"",'MPTO_working_3-way'!F219)</f>
        <v>6.7194398518883789</v>
      </c>
      <c r="J220" s="22">
        <f>IF(OR($A220="",$B220="",$C220=""),"",'MPTO_working_3-way'!G219)</f>
        <v>1.3106415297556298</v>
      </c>
      <c r="K220" s="17">
        <f>IF(OR($A220="",$B220="",$C220=""),"",'OddsRatio_working_3-way'!H219)</f>
        <v>10.826779278498286</v>
      </c>
      <c r="L220" s="21">
        <f>IF(OR($A220="",$B220="",$C220=""),"",'OddsRatio_working_3-way'!I219)</f>
        <v>6.7140089331446502</v>
      </c>
      <c r="M220" s="22">
        <f>IF(OR($A220="",$B220="",$C220=""),"",'OddsRatio_working_3-way'!J219)</f>
        <v>1.3180542400406814</v>
      </c>
      <c r="N220" s="17">
        <f>IF('Log_working_3-way'!$D219="","",A220^('Log_working_3-way'!$D219))</f>
        <v>11.245076438945386</v>
      </c>
      <c r="O220" s="21">
        <f>IF('Log_working_3-way'!$D219="","",B220^('Log_working_3-way'!$D219))</f>
        <v>6.8385314529308303</v>
      </c>
      <c r="P220" s="22">
        <f>IF('Log_working_3-way'!$D219="","",C220^('Log_working_3-way'!$D219))</f>
        <v>1.3074596382584287</v>
      </c>
      <c r="Q220" s="37">
        <f t="shared" si="51"/>
        <v>8.8192939529529628</v>
      </c>
      <c r="R220" s="37">
        <f t="shared" si="52"/>
        <v>15.534107354653379</v>
      </c>
      <c r="S220" s="37">
        <f t="shared" si="53"/>
        <v>74.78047028868022</v>
      </c>
      <c r="V220" t="s">
        <v>166</v>
      </c>
      <c r="W220" t="s">
        <v>125</v>
      </c>
    </row>
    <row r="221" spans="1:23" ht="15" x14ac:dyDescent="0.25">
      <c r="A221">
        <v>3.81</v>
      </c>
      <c r="B221">
        <v>2.95</v>
      </c>
      <c r="C221">
        <v>2.31</v>
      </c>
      <c r="D221" s="20">
        <f t="shared" si="54"/>
        <v>3.4350675348940429E-2</v>
      </c>
      <c r="E221" s="17">
        <f>IF(OR($A221="",$B221="",$C221=""),"",A221*'MPTO_working_3-way'!$I220)</f>
        <v>3.9408760730794632</v>
      </c>
      <c r="F221" s="21">
        <f>IF(OR($A221="",$B221="",$C221=""),"",B221*'MPTO_working_3-way'!$I220)</f>
        <v>3.0513344922793744</v>
      </c>
      <c r="G221" s="22">
        <f>IF(OR($A221="",$B221="",$C221=""),"",C221*'MPTO_working_3-way'!$I220)</f>
        <v>2.3893500600560524</v>
      </c>
      <c r="H221" s="17">
        <f>IF(OR($A221="",$B221="",$C221=""),"",'MPTO_working_3-way'!E220)</f>
        <v>3.9837944582156646</v>
      </c>
      <c r="I221" s="21">
        <f>IF(OR($A221="",$B221="",$C221=""),"",'MPTO_working_3-way'!F220)</f>
        <v>3.0531290955882748</v>
      </c>
      <c r="J221" s="22">
        <f>IF(OR($A221="",$B221="",$C221=""),"",'MPTO_working_3-way'!G220)</f>
        <v>2.3727595372600518</v>
      </c>
      <c r="K221" s="17">
        <f>IF(OR($A221="",$B221="",$C221=""),"",'OddsRatio_working_3-way'!H220)</f>
        <v>3.9606141638845074</v>
      </c>
      <c r="L221" s="21">
        <f>IF(OR($A221="",$B221="",$C221=""),"",'OddsRatio_working_3-way'!I220)</f>
        <v>3.0545187258273265</v>
      </c>
      <c r="M221" s="22">
        <f>IF(OR($A221="",$B221="",$C221=""),"",'OddsRatio_working_3-way'!J220)</f>
        <v>2.380215144017332</v>
      </c>
      <c r="N221" s="17">
        <f>IF('Log_working_3-way'!$D220="","",A221^('Log_working_3-way'!$D220))</f>
        <v>3.9785356415600512</v>
      </c>
      <c r="O221" s="21">
        <f>IF('Log_working_3-way'!$D220="","",B221^('Log_working_3-way'!$D220))</f>
        <v>3.0550975965551084</v>
      </c>
      <c r="P221" s="22">
        <f>IF('Log_working_3-way'!$D220="","",C221^('Log_working_3-way'!$D220))</f>
        <v>2.3734395711147092</v>
      </c>
      <c r="Q221" s="37">
        <f t="shared" si="51"/>
        <v>25.101696648473638</v>
      </c>
      <c r="R221" s="37">
        <f t="shared" si="52"/>
        <v>32.772545996849757</v>
      </c>
      <c r="S221" s="37">
        <f t="shared" si="53"/>
        <v>41.85238558039255</v>
      </c>
      <c r="V221" t="s">
        <v>347</v>
      </c>
      <c r="W221" t="s">
        <v>348</v>
      </c>
    </row>
    <row r="222" spans="1:23" ht="15" x14ac:dyDescent="0.25">
      <c r="A222">
        <v>1.24</v>
      </c>
      <c r="B222">
        <v>6.58</v>
      </c>
      <c r="C222">
        <v>12.63</v>
      </c>
      <c r="D222" s="20">
        <f t="shared" si="54"/>
        <v>3.7603860530937228E-2</v>
      </c>
      <c r="E222" s="17">
        <f>IF(OR($A222="",$B222="",$C222=""),"",A222*'MPTO_working_3-way'!$I221)</f>
        <v>1.2866287870583621</v>
      </c>
      <c r="F222" s="21">
        <f>IF(OR($A222="",$B222="",$C222=""),"",B222*'MPTO_working_3-way'!$I221)</f>
        <v>6.8274334022935674</v>
      </c>
      <c r="G222" s="22">
        <f>IF(OR($A222="",$B222="",$C222=""),"",C222*'MPTO_working_3-way'!$I221)</f>
        <v>13.104936758505739</v>
      </c>
      <c r="H222" s="17">
        <f>IF(OR($A222="",$B222="",$C222=""),"",'MPTO_working_3-way'!E221)</f>
        <v>1.2595775240508216</v>
      </c>
      <c r="I222" s="21">
        <f>IF(OR($A222="",$B222="",$C222=""),"",'MPTO_working_3-way'!F221)</f>
        <v>7.171488608649212</v>
      </c>
      <c r="J222" s="22">
        <f>IF(OR($A222="",$B222="",$C222=""),"",'MPTO_working_3-way'!G221)</f>
        <v>15.005564762638478</v>
      </c>
      <c r="K222" s="17">
        <f>IF(OR($A222="",$B222="",$C222=""),"",'OddsRatio_working_3-way'!H221)</f>
        <v>1.2668105986215277</v>
      </c>
      <c r="L222" s="21">
        <f>IF(OR($A222="",$B222="",$C222=""),"",'OddsRatio_working_3-way'!I221)</f>
        <v>7.2033464179505158</v>
      </c>
      <c r="M222" s="22">
        <f>IF(OR($A222="",$B222="",$C222=""),"",'OddsRatio_working_3-way'!J221)</f>
        <v>13.92919692486819</v>
      </c>
      <c r="N222" s="17">
        <f>IF('Log_working_3-way'!$D221="","",A222^('Log_working_3-way'!$D221))</f>
        <v>1.2560367659397589</v>
      </c>
      <c r="O222" s="21">
        <f>IF('Log_working_3-way'!$D221="","",B222^('Log_working_3-way'!$D221))</f>
        <v>7.3638289157528796</v>
      </c>
      <c r="P222" s="22">
        <f>IF('Log_working_3-way'!$D221="","",C222^('Log_working_3-way'!$D221))</f>
        <v>14.695931652763925</v>
      </c>
      <c r="Q222" s="37">
        <f t="shared" si="51"/>
        <v>79.391699272624678</v>
      </c>
      <c r="R222" s="37">
        <f t="shared" si="52"/>
        <v>14.646792448595193</v>
      </c>
      <c r="S222" s="37">
        <f t="shared" si="53"/>
        <v>7.6307121386980494</v>
      </c>
      <c r="V222" t="s">
        <v>349</v>
      </c>
      <c r="W222" t="s">
        <v>274</v>
      </c>
    </row>
    <row r="223" spans="1:23" ht="15" x14ac:dyDescent="0.25">
      <c r="A223">
        <v>1.72</v>
      </c>
      <c r="B223">
        <v>3.91</v>
      </c>
      <c r="C223">
        <v>5.09</v>
      </c>
      <c r="D223" s="20">
        <f t="shared" si="54"/>
        <v>3.3613478764502824E-2</v>
      </c>
      <c r="E223" s="17">
        <f>IF(OR($A223="",$B223="",$C223=""),"",A223*'MPTO_working_3-way'!$I222)</f>
        <v>1.7778151834749449</v>
      </c>
      <c r="F223" s="21">
        <f>IF(OR($A223="",$B223="",$C223=""),"",B223*'MPTO_working_3-way'!$I222)</f>
        <v>4.0414287019692061</v>
      </c>
      <c r="G223" s="22">
        <f>IF(OR($A223="",$B223="",$C223=""),"",C223*'MPTO_working_3-way'!$I222)</f>
        <v>5.2610926069113191</v>
      </c>
      <c r="H223" s="17">
        <f>IF(OR($A223="",$B223="",$C223=""),"",'MPTO_working_3-way'!E222)</f>
        <v>1.7537987318194219</v>
      </c>
      <c r="I223" s="21">
        <f>IF(OR($A223="",$B223="",$C223=""),"",'MPTO_working_3-way'!F222)</f>
        <v>4.08914361238027</v>
      </c>
      <c r="J223" s="22">
        <f>IF(OR($A223="",$B223="",$C223=""),"",'MPTO_working_3-way'!G222)</f>
        <v>5.3978437177923251</v>
      </c>
      <c r="K223" s="17">
        <f>IF(OR($A223="",$B223="",$C223=""),"",'OddsRatio_working_3-way'!H222)</f>
        <v>1.7624146463007841</v>
      </c>
      <c r="L223" s="21">
        <f>IF(OR($A223="",$B223="",$C223=""),"",'OddsRatio_working_3-way'!I222)</f>
        <v>4.0814258621323365</v>
      </c>
      <c r="M223" s="22">
        <f>IF(OR($A223="",$B223="",$C223=""),"",'OddsRatio_working_3-way'!J222)</f>
        <v>5.3309387546808447</v>
      </c>
      <c r="N223" s="17">
        <f>IF('Log_working_3-way'!$D222="","",A223^('Log_working_3-way'!$D222))</f>
        <v>1.7528450622018195</v>
      </c>
      <c r="O223" s="21">
        <f>IF('Log_working_3-way'!$D222="","",B223^('Log_working_3-way'!$D222))</f>
        <v>4.1004498681608066</v>
      </c>
      <c r="P223" s="22">
        <f>IF('Log_working_3-way'!$D222="","",C223^('Log_working_3-way'!$D222))</f>
        <v>5.3872564495274542</v>
      </c>
      <c r="Q223" s="37">
        <f t="shared" si="51"/>
        <v>57.019085591570828</v>
      </c>
      <c r="R223" s="37">
        <f t="shared" si="52"/>
        <v>24.743724898888974</v>
      </c>
      <c r="S223" s="37">
        <f t="shared" si="53"/>
        <v>19.007458615845955</v>
      </c>
      <c r="V223" t="s">
        <v>285</v>
      </c>
      <c r="W223" t="s">
        <v>232</v>
      </c>
    </row>
    <row r="224" spans="1:23" ht="15" x14ac:dyDescent="0.25">
      <c r="A224">
        <v>2.2000000000000002</v>
      </c>
      <c r="B224">
        <v>3.1</v>
      </c>
      <c r="C224">
        <v>3.8</v>
      </c>
      <c r="D224" s="20">
        <f t="shared" si="54"/>
        <v>4.0283994443586879E-2</v>
      </c>
      <c r="E224" s="17">
        <f>IF(OR($A224="",$B224="",$C224=""),"",A224*'MPTO_working_3-way'!$I223)</f>
        <v>2.2886247877758912</v>
      </c>
      <c r="F224" s="21">
        <f>IF(OR($A224="",$B224="",$C224=""),"",B224*'MPTO_working_3-way'!$I223)</f>
        <v>3.2248803827751193</v>
      </c>
      <c r="G224" s="22">
        <f>IF(OR($A224="",$B224="",$C224=""),"",C224*'MPTO_working_3-way'!$I223)</f>
        <v>3.9530791788856301</v>
      </c>
      <c r="H224" s="17">
        <f>IF(OR($A224="",$B224="",$C224=""),"",'MPTO_working_3-way'!E223)</f>
        <v>2.2669699090272917</v>
      </c>
      <c r="I224" s="21">
        <f>IF(OR($A224="",$B224="",$C224=""),"",'MPTO_working_3-way'!F223)</f>
        <v>3.2346480279580629</v>
      </c>
      <c r="J224" s="22">
        <f>IF(OR($A224="",$B224="",$C224=""),"",'MPTO_working_3-way'!G223)</f>
        <v>4.004326328800988</v>
      </c>
      <c r="K224" s="17">
        <f>IF(OR($A224="",$B224="",$C224=""),"",'OddsRatio_working_3-way'!H223)</f>
        <v>2.2762013894309145</v>
      </c>
      <c r="L224" s="21">
        <f>IF(OR($A224="",$B224="",$C224=""),"",'OddsRatio_working_3-way'!I223)</f>
        <v>3.2333524315041</v>
      </c>
      <c r="M224" s="22">
        <f>IF(OR($A224="",$B224="",$C224=""),"",'OddsRatio_working_3-way'!J223)</f>
        <v>3.9778032420054674</v>
      </c>
      <c r="N224" s="17">
        <f>IF('Log_working_3-way'!$D223="","",A224^('Log_working_3-way'!$D223))</f>
        <v>2.2673895496580698</v>
      </c>
      <c r="O224" s="21">
        <f>IF('Log_working_3-way'!$D223="","",B224^('Log_working_3-way'!$D223))</f>
        <v>3.237163167267771</v>
      </c>
      <c r="P224" s="22">
        <f>IF('Log_working_3-way'!$D223="","",C224^('Log_working_3-way'!$D223))</f>
        <v>3.999172400726394</v>
      </c>
      <c r="Q224" s="37">
        <f t="shared" si="51"/>
        <v>44.111745639759228</v>
      </c>
      <c r="R224" s="37">
        <f t="shared" si="52"/>
        <v>31.00890207715134</v>
      </c>
      <c r="S224" s="37">
        <f t="shared" si="53"/>
        <v>25.296735905044514</v>
      </c>
      <c r="V224" t="s">
        <v>275</v>
      </c>
      <c r="W224" t="s">
        <v>350</v>
      </c>
    </row>
    <row r="225" spans="1:23" ht="15" x14ac:dyDescent="0.25">
      <c r="A225">
        <v>2.69</v>
      </c>
      <c r="B225">
        <v>2.79</v>
      </c>
      <c r="C225">
        <v>3.23</v>
      </c>
      <c r="D225" s="20">
        <f t="shared" si="54"/>
        <v>3.9767674183825541E-2</v>
      </c>
      <c r="E225" s="17">
        <f>IF(OR($A225="",$B225="",$C225=""),"",A225*'MPTO_working_3-way'!$I224)</f>
        <v>2.7969750435544904</v>
      </c>
      <c r="F225" s="21">
        <f>IF(OR($A225="",$B225="",$C225=""),"",B225*'MPTO_working_3-way'!$I224)</f>
        <v>2.9009518109728734</v>
      </c>
      <c r="G225" s="22">
        <f>IF(OR($A225="",$B225="",$C225=""),"",C225*'MPTO_working_3-way'!$I224)</f>
        <v>3.3584495876137566</v>
      </c>
      <c r="H225" s="17">
        <f>IF(OR($A225="",$B225="",$C225=""),"",'MPTO_working_3-way'!E224)</f>
        <v>2.7894678136185651</v>
      </c>
      <c r="I225" s="21">
        <f>IF(OR($A225="",$B225="",$C225=""),"",'MPTO_working_3-way'!F224)</f>
        <v>2.8971479367461015</v>
      </c>
      <c r="J225" s="22">
        <f>IF(OR($A225="",$B225="",$C225=""),"",'MPTO_working_3-way'!G224)</f>
        <v>3.3744836789919561</v>
      </c>
      <c r="K225" s="17">
        <f>IF(OR($A225="",$B225="",$C225=""),"",'OddsRatio_working_3-way'!H224)</f>
        <v>2.7931877402865863</v>
      </c>
      <c r="L225" s="21">
        <f>IF(OR($A225="",$B225="",$C225=""),"",'OddsRatio_working_3-way'!I224)</f>
        <v>2.8992935237354973</v>
      </c>
      <c r="M225" s="22">
        <f>IF(OR($A225="",$B225="",$C225=""),"",'OddsRatio_working_3-way'!J224)</f>
        <v>3.3661589709107029</v>
      </c>
      <c r="N225" s="17">
        <f>IF('Log_working_3-way'!$D224="","",A225^('Log_working_3-way'!$D224))</f>
        <v>2.7900720208708329</v>
      </c>
      <c r="O225" s="21">
        <f>IF('Log_working_3-way'!$D224="","",B225^('Log_working_3-way'!$D224))</f>
        <v>2.8976936413920678</v>
      </c>
      <c r="P225" s="22">
        <f>IF('Log_working_3-way'!$D224="","",C225^('Log_working_3-way'!$D224))</f>
        <v>3.3728602366949989</v>
      </c>
      <c r="Q225" s="37">
        <f t="shared" si="51"/>
        <v>35.84913205013023</v>
      </c>
      <c r="R225" s="37">
        <f t="shared" si="52"/>
        <v>34.47144472436571</v>
      </c>
      <c r="S225" s="37">
        <f t="shared" si="53"/>
        <v>29.775644204637867</v>
      </c>
      <c r="V225" t="s">
        <v>351</v>
      </c>
      <c r="W225" t="s">
        <v>352</v>
      </c>
    </row>
    <row r="226" spans="1:23" ht="15" x14ac:dyDescent="0.25">
      <c r="A226">
        <v>2.85</v>
      </c>
      <c r="B226">
        <v>3.12</v>
      </c>
      <c r="C226">
        <v>2.71</v>
      </c>
      <c r="D226" s="20">
        <f t="shared" si="54"/>
        <v>4.0393703532176861E-2</v>
      </c>
      <c r="E226" s="17">
        <f>IF(OR($A226="",$B226="",$C226=""),"",A226*'MPTO_working_3-way'!$I225)</f>
        <v>2.9651220550667041</v>
      </c>
      <c r="F226" s="21">
        <f>IF(OR($A226="",$B226="",$C226=""),"",B226*'MPTO_working_3-way'!$I225)</f>
        <v>3.2460283550203921</v>
      </c>
      <c r="G226" s="22">
        <f>IF(OR($A226="",$B226="",$C226=""),"",C226*'MPTO_working_3-way'!$I225)</f>
        <v>2.8194669365721992</v>
      </c>
      <c r="H226" s="17">
        <f>IF(OR($A226="",$B226="",$C226=""),"",'MPTO_working_3-way'!E225)</f>
        <v>2.9637302385760704</v>
      </c>
      <c r="I226" s="21">
        <f>IF(OR($A226="",$B226="",$C226=""),"",'MPTO_working_3-way'!F225)</f>
        <v>3.2568171005968338</v>
      </c>
      <c r="J226" s="22">
        <f>IF(OR($A226="",$B226="",$C226=""),"",'MPTO_working_3-way'!G225)</f>
        <v>2.8126299964750667</v>
      </c>
      <c r="K226" s="17">
        <f>IF(OR($A226="",$B226="",$C226=""),"",'OddsRatio_working_3-way'!H225)</f>
        <v>2.9646096874414281</v>
      </c>
      <c r="L226" s="21">
        <f>IF(OR($A226="",$B226="",$C226=""),"",'OddsRatio_working_3-way'!I225)</f>
        <v>3.2513365066896367</v>
      </c>
      <c r="M226" s="22">
        <f>IF(OR($A226="",$B226="",$C226=""),"",'OddsRatio_working_3-way'!J225)</f>
        <v>2.8159365219053192</v>
      </c>
      <c r="N226" s="17">
        <f>IF('Log_working_3-way'!$D225="","",A226^('Log_working_3-way'!$D225))</f>
        <v>2.9640164675369656</v>
      </c>
      <c r="O226" s="21">
        <f>IF('Log_working_3-way'!$D225="","",B226^('Log_working_3-way'!$D225))</f>
        <v>3.2558369855048448</v>
      </c>
      <c r="P226" s="22">
        <f>IF('Log_working_3-way'!$D225="","",C226^('Log_working_3-way'!$D225))</f>
        <v>2.813103530797421</v>
      </c>
      <c r="Q226" s="37">
        <f t="shared" si="51"/>
        <v>33.741262513839715</v>
      </c>
      <c r="R226" s="37">
        <f t="shared" si="52"/>
        <v>30.806878148595771</v>
      </c>
      <c r="S226" s="37">
        <f t="shared" si="53"/>
        <v>35.467697351888866</v>
      </c>
      <c r="V226" t="s">
        <v>353</v>
      </c>
      <c r="W226" t="s">
        <v>117</v>
      </c>
    </row>
    <row r="227" spans="1:23" ht="15" x14ac:dyDescent="0.25">
      <c r="A227">
        <v>2.33</v>
      </c>
      <c r="B227">
        <v>2.98</v>
      </c>
      <c r="C227">
        <v>3.64</v>
      </c>
      <c r="D227" s="20">
        <f t="shared" si="54"/>
        <v>3.9480293880155504E-2</v>
      </c>
      <c r="E227" s="17">
        <f>IF(OR($A227="",$B227="",$C227=""),"",A227*'MPTO_working_3-way'!$I226)</f>
        <v>2.4219890847407624</v>
      </c>
      <c r="F227" s="21">
        <f>IF(OR($A227="",$B227="",$C227=""),"",B227*'MPTO_working_3-way'!$I226)</f>
        <v>3.0976512757628636</v>
      </c>
      <c r="G227" s="22">
        <f>IF(OR($A227="",$B227="",$C227=""),"",C227*'MPTO_working_3-way'!$I226)</f>
        <v>3.7837082697237663</v>
      </c>
      <c r="H227" s="17">
        <f>IF(OR($A227="",$B227="",$C227=""),"",'MPTO_working_3-way'!E226)</f>
        <v>2.4037048703363855</v>
      </c>
      <c r="I227" s="21">
        <f>IF(OR($A227="",$B227="",$C227=""),"",'MPTO_working_3-way'!F226)</f>
        <v>3.1016371908177507</v>
      </c>
      <c r="J227" s="22">
        <f>IF(OR($A227="",$B227="",$C227=""),"",'MPTO_working_3-way'!G226)</f>
        <v>3.8231388916789393</v>
      </c>
      <c r="K227" s="17">
        <f>IF(OR($A227="",$B227="",$C227=""),"",'OddsRatio_working_3-way'!H226)</f>
        <v>2.4118382528351732</v>
      </c>
      <c r="L227" s="21">
        <f>IF(OR($A227="",$B227="",$C227=""),"",'OddsRatio_working_3-way'!I226)</f>
        <v>3.10183439143883</v>
      </c>
      <c r="M227" s="22">
        <f>IF(OR($A227="",$B227="",$C227=""),"",'OddsRatio_working_3-way'!J226)</f>
        <v>3.8024458552517735</v>
      </c>
      <c r="N227" s="17">
        <f>IF('Log_working_3-way'!$D226="","",A227^('Log_working_3-way'!$D226))</f>
        <v>2.4043584166384231</v>
      </c>
      <c r="O227" s="21">
        <f>IF('Log_working_3-way'!$D226="","",B227^('Log_working_3-way'!$D226))</f>
        <v>3.1033321007234678</v>
      </c>
      <c r="P227" s="22">
        <f>IF('Log_working_3-way'!$D226="","",C227^('Log_working_3-way'!$D226))</f>
        <v>3.8189169419658473</v>
      </c>
      <c r="Q227" s="37">
        <f t="shared" si="51"/>
        <v>41.602445139617139</v>
      </c>
      <c r="R227" s="37">
        <f t="shared" si="52"/>
        <v>32.282523466226145</v>
      </c>
      <c r="S227" s="37">
        <f t="shared" si="53"/>
        <v>26.429098881690638</v>
      </c>
      <c r="V227" t="s">
        <v>226</v>
      </c>
      <c r="W227" t="s">
        <v>354</v>
      </c>
    </row>
    <row r="228" spans="1:23" ht="15" x14ac:dyDescent="0.25">
      <c r="A228">
        <v>2.3199999999999998</v>
      </c>
      <c r="B228">
        <v>3.02</v>
      </c>
      <c r="C228">
        <v>3.61</v>
      </c>
      <c r="D228" s="20">
        <f t="shared" si="54"/>
        <v>3.9168620822497724E-2</v>
      </c>
      <c r="E228" s="17">
        <f>IF(OR($A228="",$B228="",$C228=""),"",A228*'MPTO_working_3-way'!$I227)</f>
        <v>2.4108712003081947</v>
      </c>
      <c r="F228" s="21">
        <f>IF(OR($A228="",$B228="",$C228=""),"",B228*'MPTO_working_3-way'!$I227)</f>
        <v>3.1382892348839433</v>
      </c>
      <c r="G228" s="22">
        <f>IF(OR($A228="",$B228="",$C228=""),"",C228*'MPTO_working_3-way'!$I227)</f>
        <v>3.7513987211692168</v>
      </c>
      <c r="H228" s="17">
        <f>IF(OR($A228="",$B228="",$C228=""),"",'MPTO_working_3-way'!E227)</f>
        <v>2.3924688383468431</v>
      </c>
      <c r="I228" s="21">
        <f>IF(OR($A228="",$B228="",$C228=""),"",'MPTO_working_3-way'!F227)</f>
        <v>3.1439657684157356</v>
      </c>
      <c r="J228" s="22">
        <f>IF(OR($A228="",$B228="",$C228=""),"",'MPTO_working_3-way'!G227)</f>
        <v>3.7885661355436233</v>
      </c>
      <c r="K228" s="17">
        <f>IF(OR($A228="",$B228="",$C228=""),"",'OddsRatio_working_3-way'!H227)</f>
        <v>2.400582190510133</v>
      </c>
      <c r="L228" s="21">
        <f>IF(OR($A228="",$B228="",$C228=""),"",'OddsRatio_working_3-way'!I227)</f>
        <v>3.1433151703261122</v>
      </c>
      <c r="M228" s="22">
        <f>IF(OR($A228="",$B228="",$C228=""),"",'OddsRatio_working_3-way'!J227)</f>
        <v>3.7693329675995813</v>
      </c>
      <c r="N228" s="17">
        <f>IF('Log_working_3-way'!$D227="","",A228^('Log_working_3-way'!$D227))</f>
        <v>2.3930601492377166</v>
      </c>
      <c r="O228" s="21">
        <f>IF('Log_working_3-way'!$D227="","",B228^('Log_working_3-way'!$D227))</f>
        <v>3.1455151476056509</v>
      </c>
      <c r="P228" s="22">
        <f>IF('Log_working_3-way'!$D227="","",C228^('Log_working_3-way'!$D227))</f>
        <v>3.7848386725267957</v>
      </c>
      <c r="Q228" s="37">
        <f t="shared" si="51"/>
        <v>41.797827581778812</v>
      </c>
      <c r="R228" s="37">
        <f t="shared" si="52"/>
        <v>31.864494479489263</v>
      </c>
      <c r="S228" s="37">
        <f t="shared" si="53"/>
        <v>26.65672391358936</v>
      </c>
      <c r="V228" t="s">
        <v>288</v>
      </c>
      <c r="W228" t="s">
        <v>225</v>
      </c>
    </row>
    <row r="229" spans="1:23" ht="15" x14ac:dyDescent="0.25">
      <c r="A229">
        <v>3.19</v>
      </c>
      <c r="B229">
        <v>3.06</v>
      </c>
      <c r="C229">
        <v>2.5</v>
      </c>
      <c r="D229" s="20">
        <f t="shared" si="54"/>
        <v>4.0277009445366385E-2</v>
      </c>
      <c r="E229" s="17">
        <f>IF(OR($A229="",$B229="",$C229=""),"",A229*'MPTO_working_3-way'!$I228)</f>
        <v>3.3184836601307186</v>
      </c>
      <c r="F229" s="21">
        <f>IF(OR($A229="",$B229="",$C229=""),"",B229*'MPTO_working_3-way'!$I228)</f>
        <v>3.1832476489028214</v>
      </c>
      <c r="G229" s="22">
        <f>IF(OR($A229="",$B229="",$C229=""),"",C229*'MPTO_working_3-way'!$I228)</f>
        <v>2.6006925236134162</v>
      </c>
      <c r="H229" s="17">
        <f>IF(OR($A229="",$B229="",$C229=""),"",'MPTO_working_3-way'!E228)</f>
        <v>3.3327339521375143</v>
      </c>
      <c r="I229" s="21">
        <f>IF(OR($A229="",$B229="",$C229=""),"",'MPTO_working_3-way'!F228)</f>
        <v>3.1910984609081119</v>
      </c>
      <c r="J229" s="22">
        <f>IF(OR($A229="",$B229="",$C229=""),"",'MPTO_working_3-way'!G228)</f>
        <v>2.5868246334974012</v>
      </c>
      <c r="K229" s="17">
        <f>IF(OR($A229="",$B229="",$C229=""),"",'OddsRatio_working_3-way'!H228)</f>
        <v>3.3259164485361046</v>
      </c>
      <c r="L229" s="21">
        <f>IF(OR($A229="",$B229="",$C229=""),"",'OddsRatio_working_3-way'!I228)</f>
        <v>3.187848348851313</v>
      </c>
      <c r="M229" s="22">
        <f>IF(OR($A229="",$B229="",$C229=""),"",'OddsRatio_working_3-way'!J228)</f>
        <v>2.5930934579014413</v>
      </c>
      <c r="N229" s="17">
        <f>IF('Log_working_3-way'!$D228="","",A229^('Log_working_3-way'!$D228))</f>
        <v>3.3318271221298823</v>
      </c>
      <c r="O229" s="21">
        <f>IF('Log_working_3-way'!$D228="","",B229^('Log_working_3-way'!$D228))</f>
        <v>3.1910647671494843</v>
      </c>
      <c r="P229" s="22">
        <f>IF('Log_working_3-way'!$D228="","",C229^('Log_working_3-way'!$D228))</f>
        <v>2.5873933831687177</v>
      </c>
      <c r="Q229" s="37">
        <f t="shared" si="51"/>
        <v>30.005395400932933</v>
      </c>
      <c r="R229" s="37">
        <f t="shared" si="52"/>
        <v>31.414458135064443</v>
      </c>
      <c r="S229" s="37">
        <f t="shared" si="53"/>
        <v>38.451296757318879</v>
      </c>
      <c r="V229" t="s">
        <v>355</v>
      </c>
      <c r="W229" t="s">
        <v>356</v>
      </c>
    </row>
    <row r="230" spans="1:23" ht="15" x14ac:dyDescent="0.25">
      <c r="A230">
        <v>1.79</v>
      </c>
      <c r="B230">
        <v>3.45</v>
      </c>
      <c r="C230">
        <v>5.2</v>
      </c>
      <c r="D230" s="20">
        <f t="shared" si="54"/>
        <v>4.082198264855541E-2</v>
      </c>
      <c r="E230" s="17">
        <f>IF(OR($A230="",$B230="",$C230=""),"",A230*'MPTO_working_3-way'!$I229)</f>
        <v>1.8630713489409143</v>
      </c>
      <c r="F230" s="21">
        <f>IF(OR($A230="",$B230="",$C230=""),"",B230*'MPTO_working_3-way'!$I229)</f>
        <v>3.5908358401375162</v>
      </c>
      <c r="G230" s="22">
        <f>IF(OR($A230="",$B230="",$C230=""),"",C230*'MPTO_working_3-way'!$I229)</f>
        <v>5.4122743097724886</v>
      </c>
      <c r="H230" s="17">
        <f>IF(OR($A230="",$B230="",$C230=""),"",'MPTO_working_3-way'!E229)</f>
        <v>1.8346877017507441</v>
      </c>
      <c r="I230" s="21">
        <f>IF(OR($A230="",$B230="",$C230=""),"",'MPTO_working_3-way'!F229)</f>
        <v>3.619939052571854</v>
      </c>
      <c r="J230" s="22">
        <f>IF(OR($A230="",$B230="",$C230=""),"",'MPTO_working_3-way'!G229)</f>
        <v>5.5959594786124214</v>
      </c>
      <c r="K230" s="17">
        <f>IF(OR($A230="",$B230="",$C230=""),"",'OddsRatio_working_3-way'!H229)</f>
        <v>1.8453888173010728</v>
      </c>
      <c r="L230" s="21">
        <f>IF(OR($A230="",$B230="",$C230=""),"",'OddsRatio_working_3-way'!I229)</f>
        <v>3.6217754460602891</v>
      </c>
      <c r="M230" s="22">
        <f>IF(OR($A230="",$B230="",$C230=""),"",'OddsRatio_working_3-way'!J229)</f>
        <v>5.4944721932462093</v>
      </c>
      <c r="N230" s="17">
        <f>IF('Log_working_3-way'!$D229="","",A230^('Log_working_3-way'!$D229))</f>
        <v>1.8340538869810115</v>
      </c>
      <c r="O230" s="21">
        <f>IF('Log_working_3-way'!$D229="","",B230^('Log_working_3-way'!$D229))</f>
        <v>3.633107482835241</v>
      </c>
      <c r="P230" s="22">
        <f>IF('Log_working_3-way'!$D229="","",C230^('Log_working_3-way'!$D229))</f>
        <v>5.5706184269736942</v>
      </c>
      <c r="Q230" s="37">
        <f t="shared" si="51"/>
        <v>54.505189032757649</v>
      </c>
      <c r="R230" s="37">
        <f t="shared" si="52"/>
        <v>27.848669349409843</v>
      </c>
      <c r="S230" s="37">
        <f t="shared" si="53"/>
        <v>18.476521010666147</v>
      </c>
      <c r="V230" t="s">
        <v>223</v>
      </c>
      <c r="W230" t="s">
        <v>357</v>
      </c>
    </row>
    <row r="231" spans="1:23" ht="15" x14ac:dyDescent="0.25">
      <c r="A231">
        <v>2.85</v>
      </c>
      <c r="B231">
        <v>2.79</v>
      </c>
      <c r="C231">
        <v>3.02</v>
      </c>
      <c r="D231" s="20">
        <f t="shared" si="54"/>
        <v>4.0425959865125982E-2</v>
      </c>
      <c r="E231" s="17">
        <f>IF(OR($A231="",$B231="",$C231=""),"",A231*'MPTO_working_3-way'!$I230)</f>
        <v>2.965213985615609</v>
      </c>
      <c r="F231" s="21">
        <f>IF(OR($A231="",$B231="",$C231=""),"",B231*'MPTO_working_3-way'!$I230)</f>
        <v>2.9027884280237015</v>
      </c>
      <c r="G231" s="22">
        <f>IF(OR($A231="",$B231="",$C231=""),"",C231*'MPTO_working_3-way'!$I230)</f>
        <v>3.1420863987926806</v>
      </c>
      <c r="H231" s="17">
        <f>IF(OR($A231="",$B231="",$C231=""),"",'MPTO_working_3-way'!E230)</f>
        <v>2.9638246848699303</v>
      </c>
      <c r="I231" s="21">
        <f>IF(OR($A231="",$B231="",$C231=""),"",'MPTO_working_3-way'!F230)</f>
        <v>2.8989908745311412</v>
      </c>
      <c r="J231" s="22">
        <f>IF(OR($A231="",$B231="",$C231=""),"",'MPTO_working_3-way'!G230)</f>
        <v>3.1481139656865382</v>
      </c>
      <c r="K231" s="17">
        <f>IF(OR($A231="",$B231="",$C231=""),"",'OddsRatio_working_3-way'!H230)</f>
        <v>2.9645647015105867</v>
      </c>
      <c r="L231" s="21">
        <f>IF(OR($A231="",$B231="",$C231=""),"",'OddsRatio_working_3-way'!I230)</f>
        <v>2.9008490895697032</v>
      </c>
      <c r="M231" s="22">
        <f>IF(OR($A231="",$B231="",$C231=""),"",'OddsRatio_working_3-way'!J230)</f>
        <v>3.1450922686764242</v>
      </c>
      <c r="N231" s="17">
        <f>IF('Log_working_3-way'!$D230="","",A231^('Log_working_3-way'!$D230))</f>
        <v>2.9639830942023897</v>
      </c>
      <c r="O231" s="21">
        <f>IF('Log_working_3-way'!$D230="","",B231^('Log_working_3-way'!$D230))</f>
        <v>2.8992726948712004</v>
      </c>
      <c r="P231" s="22">
        <f>IF('Log_working_3-way'!$D230="","",C231^('Log_working_3-way'!$D230))</f>
        <v>3.1476030314093841</v>
      </c>
      <c r="Q231" s="37">
        <f t="shared" si="51"/>
        <v>33.740187302741411</v>
      </c>
      <c r="R231" s="37">
        <f t="shared" si="52"/>
        <v>34.449634370384601</v>
      </c>
      <c r="S231" s="37">
        <f t="shared" si="53"/>
        <v>31.825986719659948</v>
      </c>
      <c r="V231" t="s">
        <v>358</v>
      </c>
      <c r="W231" t="s">
        <v>359</v>
      </c>
    </row>
    <row r="232" spans="1:23" ht="15" x14ac:dyDescent="0.25">
      <c r="A232">
        <v>2.39</v>
      </c>
      <c r="B232">
        <v>3.06</v>
      </c>
      <c r="C232">
        <v>3.39</v>
      </c>
      <c r="D232" s="20">
        <f t="shared" si="54"/>
        <v>4.0192678199382215E-2</v>
      </c>
      <c r="E232" s="17">
        <f>IF(OR($A232="",$B232="",$C232=""),"",A232*'MPTO_working_3-way'!$I231)</f>
        <v>2.4860605008965235</v>
      </c>
      <c r="F232" s="21">
        <f>IF(OR($A232="",$B232="",$C232=""),"",B232*'MPTO_working_3-way'!$I231)</f>
        <v>3.1829895952901097</v>
      </c>
      <c r="G232" s="22">
        <f>IF(OR($A232="",$B232="",$C232=""),"",C232*'MPTO_working_3-way'!$I231)</f>
        <v>3.5262531790959057</v>
      </c>
      <c r="H232" s="17">
        <f>IF(OR($A232="",$B232="",$C232=""),"",'MPTO_working_3-way'!E231)</f>
        <v>2.4690597039688913</v>
      </c>
      <c r="I232" s="21">
        <f>IF(OR($A232="",$B232="",$C232=""),"",'MPTO_working_3-way'!F231)</f>
        <v>3.1908122351492452</v>
      </c>
      <c r="J232" s="22">
        <f>IF(OR($A232="",$B232="",$C232=""),"",'MPTO_working_3-way'!G231)</f>
        <v>3.5512915896626982</v>
      </c>
      <c r="K232" s="17">
        <f>IF(OR($A232="",$B232="",$C232=""),"",'OddsRatio_working_3-way'!H231)</f>
        <v>2.476589866333776</v>
      </c>
      <c r="L232" s="21">
        <f>IF(OR($A232="",$B232="",$C232=""),"",'OddsRatio_working_3-way'!I231)</f>
        <v>3.1883274278040128</v>
      </c>
      <c r="M232" s="22">
        <f>IF(OR($A232="",$B232="",$C232=""),"",'OddsRatio_working_3-way'!J231)</f>
        <v>3.5388847341998022</v>
      </c>
      <c r="N232" s="17">
        <f>IF('Log_working_3-way'!$D231="","",A232^('Log_working_3-way'!$D231))</f>
        <v>2.4696254869031078</v>
      </c>
      <c r="O232" s="21">
        <f>IF('Log_working_3-way'!$D231="","",B232^('Log_working_3-way'!$D231))</f>
        <v>3.1914756151201082</v>
      </c>
      <c r="P232" s="22">
        <f>IF('Log_working_3-way'!$D231="","",C232^('Log_working_3-way'!$D231))</f>
        <v>3.5493009412796046</v>
      </c>
      <c r="Q232" s="37">
        <f t="shared" si="51"/>
        <v>40.501248244121008</v>
      </c>
      <c r="R232" s="37">
        <f t="shared" si="52"/>
        <v>31.417004990519182</v>
      </c>
      <c r="S232" s="37">
        <f t="shared" si="53"/>
        <v>28.358712469318199</v>
      </c>
      <c r="V232" t="s">
        <v>360</v>
      </c>
      <c r="W232" t="s">
        <v>361</v>
      </c>
    </row>
    <row r="233" spans="1:23" ht="15" x14ac:dyDescent="0.25">
      <c r="A233">
        <v>2.95</v>
      </c>
      <c r="B233">
        <v>3</v>
      </c>
      <c r="C233">
        <v>2.72</v>
      </c>
      <c r="D233" s="20">
        <f t="shared" si="54"/>
        <v>3.9963443004320309E-2</v>
      </c>
      <c r="E233" s="17">
        <f>IF(OR($A233="",$B233="",$C233=""),"",A233*'MPTO_working_3-way'!$I232)</f>
        <v>3.0678921568627451</v>
      </c>
      <c r="F233" s="21">
        <f>IF(OR($A233="",$B233="",$C233=""),"",B233*'MPTO_working_3-way'!$I232)</f>
        <v>3.1198903290129607</v>
      </c>
      <c r="G233" s="22">
        <f>IF(OR($A233="",$B233="",$C233=""),"",C233*'MPTO_working_3-way'!$I232)</f>
        <v>2.8287005649717516</v>
      </c>
      <c r="H233" s="17">
        <f>IF(OR($A233="",$B233="",$C233=""),"",'MPTO_working_3-way'!E232)</f>
        <v>3.0706692745981803</v>
      </c>
      <c r="I233" s="21">
        <f>IF(OR($A233="",$B233="",$C233=""),"",'MPTO_working_3-way'!F232)</f>
        <v>3.1248810038944175</v>
      </c>
      <c r="J233" s="22">
        <f>IF(OR($A233="",$B233="",$C233=""),"",'MPTO_working_3-way'!G232)</f>
        <v>2.822260434578709</v>
      </c>
      <c r="K233" s="17">
        <f>IF(OR($A233="",$B233="",$C233=""),"",'OddsRatio_working_3-way'!H232)</f>
        <v>3.069397875280973</v>
      </c>
      <c r="L233" s="21">
        <f>IF(OR($A233="",$B233="",$C233=""),"",'OddsRatio_working_3-way'!I232)</f>
        <v>3.1224593592625358</v>
      </c>
      <c r="M233" s="22">
        <f>IF(OR($A233="",$B233="",$C233=""),"",'OddsRatio_working_3-way'!J232)</f>
        <v>2.8253150489657815</v>
      </c>
      <c r="N233" s="17">
        <f>IF('Log_working_3-way'!$D232="","",A233^('Log_working_3-way'!$D232))</f>
        <v>3.0705446469763436</v>
      </c>
      <c r="O233" s="21">
        <f>IF('Log_working_3-way'!$D232="","",B233^('Log_working_3-way'!$D232))</f>
        <v>3.1245313196543192</v>
      </c>
      <c r="P233" s="22">
        <f>IF('Log_working_3-way'!$D232="","",C233^('Log_working_3-way'!$D232))</f>
        <v>2.8226510392793398</v>
      </c>
      <c r="Q233" s="37">
        <f t="shared" si="51"/>
        <v>32.566190317935082</v>
      </c>
      <c r="R233" s="37">
        <f t="shared" si="52"/>
        <v>32.052408724135176</v>
      </c>
      <c r="S233" s="37">
        <f t="shared" si="53"/>
        <v>35.351921386913794</v>
      </c>
      <c r="V233" t="s">
        <v>362</v>
      </c>
      <c r="W233" t="s">
        <v>363</v>
      </c>
    </row>
    <row r="234" spans="1:23" ht="15" x14ac:dyDescent="0.25">
      <c r="A234">
        <v>2.59</v>
      </c>
      <c r="B234">
        <v>2.91</v>
      </c>
      <c r="C234">
        <v>3.23</v>
      </c>
      <c r="D234" s="20">
        <f t="shared" si="54"/>
        <v>3.9340521004049167E-2</v>
      </c>
      <c r="E234" s="17">
        <f>IF(OR($A234="",$B234="",$C234=""),"",A234*'MPTO_working_3-way'!$I233)</f>
        <v>2.6918919494004871</v>
      </c>
      <c r="F234" s="21">
        <f>IF(OR($A234="",$B234="",$C234=""),"",B234*'MPTO_working_3-way'!$I233)</f>
        <v>3.0244809161217834</v>
      </c>
      <c r="G234" s="22">
        <f>IF(OR($A234="",$B234="",$C234=""),"",C234*'MPTO_working_3-way'!$I233)</f>
        <v>3.3570698828430787</v>
      </c>
      <c r="H234" s="17">
        <f>IF(OR($A234="",$B234="",$C234=""),"",'MPTO_working_3-way'!E233)</f>
        <v>2.6810594582188441</v>
      </c>
      <c r="I234" s="21">
        <f>IF(OR($A234="",$B234="",$C234=""),"",'MPTO_working_3-way'!F233)</f>
        <v>3.0254521790466349</v>
      </c>
      <c r="J234" s="22">
        <f>IF(OR($A234="",$B234="",$C234=""),"",'MPTO_working_3-way'!G233)</f>
        <v>3.3728631066004886</v>
      </c>
      <c r="K234" s="17">
        <f>IF(OR($A234="",$B234="",$C234=""),"",'OddsRatio_working_3-way'!H233)</f>
        <v>2.6861340172535337</v>
      </c>
      <c r="L234" s="21">
        <f>IF(OR($A234="",$B234="",$C234=""),"",'OddsRatio_working_3-way'!I233)</f>
        <v>3.0254817439963837</v>
      </c>
      <c r="M234" s="22">
        <f>IF(OR($A234="",$B234="",$C234=""),"",'OddsRatio_working_3-way'!J233)</f>
        <v>3.3648294707392328</v>
      </c>
      <c r="N234" s="17">
        <f>IF('Log_working_3-way'!$D233="","",A234^('Log_working_3-way'!$D233))</f>
        <v>2.6816653524822969</v>
      </c>
      <c r="O234" s="21">
        <f>IF('Log_working_3-way'!$D233="","",B234^('Log_working_3-way'!$D233))</f>
        <v>3.0258460655218449</v>
      </c>
      <c r="P234" s="22">
        <f>IF('Log_working_3-way'!$D233="","",C234^('Log_working_3-way'!$D233))</f>
        <v>3.3714155510136403</v>
      </c>
      <c r="Q234" s="37">
        <f t="shared" si="51"/>
        <v>37.298687909903641</v>
      </c>
      <c r="R234" s="37">
        <f t="shared" si="52"/>
        <v>33.063524873626086</v>
      </c>
      <c r="S234" s="37">
        <f t="shared" si="53"/>
        <v>29.787881542492855</v>
      </c>
      <c r="V234" t="s">
        <v>212</v>
      </c>
      <c r="W234" t="s">
        <v>116</v>
      </c>
    </row>
    <row r="235" spans="1:23" ht="15" x14ac:dyDescent="0.25">
      <c r="A235">
        <v>1.34</v>
      </c>
      <c r="B235">
        <v>5.5</v>
      </c>
      <c r="C235">
        <v>8.8000000000000007</v>
      </c>
      <c r="D235" s="20">
        <f t="shared" si="54"/>
        <v>4.1723202170963258E-2</v>
      </c>
      <c r="E235" s="17">
        <f>IF(OR($A235="",$B235="",$C235=""),"",A235*'MPTO_working_3-way'!$I234)</f>
        <v>1.3959090909090908</v>
      </c>
      <c r="F235" s="21">
        <f>IF(OR($A235="",$B235="",$C235=""),"",B235*'MPTO_working_3-way'!$I234)</f>
        <v>5.7294776119402977</v>
      </c>
      <c r="G235" s="22">
        <f>IF(OR($A235="",$B235="",$C235=""),"",C235*'MPTO_working_3-way'!$I234)</f>
        <v>9.1671641791044767</v>
      </c>
      <c r="H235" s="17">
        <f>IF(OR($A235="",$B235="",$C235=""),"",'MPTO_working_3-way'!E234)</f>
        <v>1.3654469661880502</v>
      </c>
      <c r="I235" s="21">
        <f>IF(OR($A235="",$B235="",$C235=""),"",'MPTO_working_3-way'!F234)</f>
        <v>5.9555555555555539</v>
      </c>
      <c r="J235" s="22">
        <f>IF(OR($A235="",$B235="",$C235=""),"",'MPTO_working_3-way'!G234)</f>
        <v>10.027210884353739</v>
      </c>
      <c r="K235" s="17">
        <f>IF(OR($A235="",$B235="",$C235=""),"",'OddsRatio_working_3-way'!H234)</f>
        <v>1.3742197507540039</v>
      </c>
      <c r="L235" s="21">
        <f>IF(OR($A235="",$B235="",$C235=""),"",'OddsRatio_working_3-way'!I234)</f>
        <v>5.9529084658618148</v>
      </c>
      <c r="M235" s="22">
        <f>IF(OR($A235="",$B235="",$C235=""),"",'OddsRatio_working_3-way'!J234)</f>
        <v>9.5850413408271447</v>
      </c>
      <c r="N235" s="17">
        <f>IF('Log_working_3-way'!$D234="","",A235^('Log_working_3-way'!$D234))</f>
        <v>1.3621470404998202</v>
      </c>
      <c r="O235" s="21">
        <f>IF('Log_working_3-way'!$D234="","",B235^('Log_working_3-way'!$D234))</f>
        <v>6.051049597314007</v>
      </c>
      <c r="P235" s="22">
        <f>IF('Log_working_3-way'!$D234="","",C235^('Log_working_3-way'!$D234))</f>
        <v>9.9399349141403093</v>
      </c>
      <c r="Q235" s="37">
        <f t="shared" si="51"/>
        <v>73.236092265943014</v>
      </c>
      <c r="R235" s="37">
        <f t="shared" si="52"/>
        <v>17.453598176489745</v>
      </c>
      <c r="S235" s="37">
        <f t="shared" si="53"/>
        <v>10.908498860306089</v>
      </c>
      <c r="V235" t="s">
        <v>364</v>
      </c>
      <c r="W235" t="s">
        <v>365</v>
      </c>
    </row>
    <row r="236" spans="1:23" ht="15" x14ac:dyDescent="0.25">
      <c r="A236">
        <v>3.5</v>
      </c>
      <c r="B236">
        <v>3.56</v>
      </c>
      <c r="C236">
        <v>2.11</v>
      </c>
      <c r="D236" s="20">
        <f t="shared" si="54"/>
        <v>4.0546811407879524E-2</v>
      </c>
      <c r="E236" s="17">
        <f>IF(OR($A236="",$B236="",$C236=""),"",A236*'MPTO_working_3-way'!$I235)</f>
        <v>3.6419138399275783</v>
      </c>
      <c r="F236" s="21">
        <f>IF(OR($A236="",$B236="",$C236=""),"",B236*'MPTO_working_3-way'!$I235)</f>
        <v>3.7043466486120513</v>
      </c>
      <c r="G236" s="22">
        <f>IF(OR($A236="",$B236="",$C236=""),"",C236*'MPTO_working_3-way'!$I235)</f>
        <v>2.1955537720706255</v>
      </c>
      <c r="H236" s="17">
        <f>IF(OR($A236="",$B236="",$C236=""),"",'MPTO_working_3-way'!E235)</f>
        <v>3.6737870770606644</v>
      </c>
      <c r="I236" s="21">
        <f>IF(OR($A236="",$B236="",$C236=""),"",'MPTO_working_3-way'!F235)</f>
        <v>3.7399497368296264</v>
      </c>
      <c r="J236" s="22">
        <f>IF(OR($A236="",$B236="",$C236=""),"",'MPTO_working_3-way'!G235)</f>
        <v>2.1719391970039101</v>
      </c>
      <c r="K236" s="17">
        <f>IF(OR($A236="",$B236="",$C236=""),"",'OddsRatio_working_3-way'!H235)</f>
        <v>3.6610791685447728</v>
      </c>
      <c r="L236" s="21">
        <f>IF(OR($A236="",$B236="",$C236=""),"",'OddsRatio_working_3-way'!I235)</f>
        <v>3.724945068589848</v>
      </c>
      <c r="M236" s="22">
        <f>IF(OR($A236="",$B236="",$C236=""),"",'OddsRatio_working_3-way'!J235)</f>
        <v>2.1815191508338794</v>
      </c>
      <c r="N236" s="17">
        <f>IF('Log_working_3-way'!$D235="","",A236^('Log_working_3-way'!$D235))</f>
        <v>3.6741209246358757</v>
      </c>
      <c r="O236" s="21">
        <f>IF('Log_working_3-way'!$D235="","",B236^('Log_working_3-way'!$D235))</f>
        <v>3.7395684561098936</v>
      </c>
      <c r="P236" s="22">
        <f>IF('Log_working_3-way'!$D235="","",C236^('Log_working_3-way'!$D235))</f>
        <v>2.1719511260601667</v>
      </c>
      <c r="Q236" s="37">
        <f t="shared" si="51"/>
        <v>27.219868191165919</v>
      </c>
      <c r="R236" s="37">
        <f t="shared" si="52"/>
        <v>26.995313745129145</v>
      </c>
      <c r="S236" s="37">
        <f t="shared" si="53"/>
        <v>45.54659570268236</v>
      </c>
      <c r="V236" t="s">
        <v>366</v>
      </c>
      <c r="W236" t="s">
        <v>367</v>
      </c>
    </row>
    <row r="237" spans="1:23" ht="15" x14ac:dyDescent="0.25">
      <c r="A237">
        <v>1.87</v>
      </c>
      <c r="B237">
        <v>3.84</v>
      </c>
      <c r="C237">
        <v>4.13</v>
      </c>
      <c r="D237" s="20">
        <f t="shared" si="54"/>
        <v>3.7306775560763672E-2</v>
      </c>
      <c r="E237" s="17">
        <f>IF(OR($A237="",$B237="",$C237=""),"",A237*'MPTO_working_3-way'!$I236)</f>
        <v>1.9397636702986283</v>
      </c>
      <c r="F237" s="21">
        <f>IF(OR($A237="",$B237="",$C237=""),"",B237*'MPTO_working_3-way'!$I236)</f>
        <v>3.9832580181533324</v>
      </c>
      <c r="G237" s="22">
        <f>IF(OR($A237="",$B237="",$C237=""),"",C237*'MPTO_working_3-way'!$I236)</f>
        <v>4.2840769830659537</v>
      </c>
      <c r="H237" s="17">
        <f>IF(OR($A237="",$B237="",$C237=""),"",'MPTO_working_3-way'!E236)</f>
        <v>1.9145213453045034</v>
      </c>
      <c r="I237" s="21">
        <f>IF(OR($A237="",$B237="",$C237=""),"",'MPTO_working_3-way'!F236)</f>
        <v>4.0325657946025606</v>
      </c>
      <c r="J237" s="22">
        <f>IF(OR($A237="",$B237="",$C237=""),"",'MPTO_working_3-way'!G236)</f>
        <v>4.3535963293019524</v>
      </c>
      <c r="K237" s="17">
        <f>IF(OR($A237="",$B237="",$C237=""),"",'OddsRatio_working_3-way'!H236)</f>
        <v>1.9239849490187522</v>
      </c>
      <c r="L237" s="21">
        <f>IF(OR($A237="",$B237="",$C237=""),"",'OddsRatio_working_3-way'!I236)</f>
        <v>4.0162267301301782</v>
      </c>
      <c r="M237" s="22">
        <f>IF(OR($A237="",$B237="",$C237=""),"",'OddsRatio_working_3-way'!J236)</f>
        <v>4.3242217131364287</v>
      </c>
      <c r="N237" s="17">
        <f>IF('Log_working_3-way'!$D236="","",A237^('Log_working_3-way'!$D236))</f>
        <v>1.913861383508453</v>
      </c>
      <c r="O237" s="21">
        <f>IF('Log_working_3-way'!$D236="","",B237^('Log_working_3-way'!$D236))</f>
        <v>4.0362174157842352</v>
      </c>
      <c r="P237" s="22">
        <f>IF('Log_working_3-way'!$D236="","",C237^('Log_working_3-way'!$D236))</f>
        <v>4.3527580198417173</v>
      </c>
      <c r="Q237" s="37">
        <f t="shared" si="51"/>
        <v>52.232376643518208</v>
      </c>
      <c r="R237" s="37">
        <f t="shared" si="52"/>
        <v>25.105077186629437</v>
      </c>
      <c r="S237" s="37">
        <f t="shared" si="53"/>
        <v>23.342250943500492</v>
      </c>
      <c r="V237" t="s">
        <v>368</v>
      </c>
      <c r="W237" t="s">
        <v>369</v>
      </c>
    </row>
    <row r="238" spans="1:23" ht="15" x14ac:dyDescent="0.25">
      <c r="A238">
        <v>1.51</v>
      </c>
      <c r="B238">
        <v>4.38</v>
      </c>
      <c r="C238">
        <v>6.68</v>
      </c>
      <c r="D238" s="20">
        <f t="shared" si="54"/>
        <v>4.0262756714639414E-2</v>
      </c>
      <c r="E238" s="17">
        <f>IF(OR($A238="",$B238="",$C238=""),"",A238*'MPTO_working_3-way'!$I237)</f>
        <v>1.5707967626391055</v>
      </c>
      <c r="F238" s="21">
        <f>IF(OR($A238="",$B238="",$C238=""),"",B238*'MPTO_working_3-way'!$I237)</f>
        <v>4.5563508744101204</v>
      </c>
      <c r="G238" s="22">
        <f>IF(OR($A238="",$B238="",$C238=""),"",C238*'MPTO_working_3-way'!$I237)</f>
        <v>6.9489552148537914</v>
      </c>
      <c r="H238" s="17">
        <f>IF(OR($A238="",$B238="",$C238=""),"",'MPTO_working_3-way'!E237)</f>
        <v>1.541234012816167</v>
      </c>
      <c r="I238" s="21">
        <f>IF(OR($A238="",$B238="",$C238=""),"",'MPTO_working_3-way'!F237)</f>
        <v>4.65355269566468</v>
      </c>
      <c r="J238" s="22">
        <f>IF(OR($A238="",$B238="",$C238=""),"",'MPTO_working_3-way'!G237)</f>
        <v>7.3378511070176904</v>
      </c>
      <c r="K238" s="17">
        <f>IF(OR($A238="",$B238="",$C238=""),"",'OddsRatio_working_3-way'!H237)</f>
        <v>1.5508315588245429</v>
      </c>
      <c r="L238" s="21">
        <f>IF(OR($A238="",$B238="",$C238=""),"",'OddsRatio_working_3-way'!I237)</f>
        <v>4.6506091545626589</v>
      </c>
      <c r="M238" s="22">
        <f>IF(OR($A238="",$B238="",$C238=""),"",'OddsRatio_working_3-way'!J237)</f>
        <v>7.1347514786733441</v>
      </c>
      <c r="N238" s="17">
        <f>IF('Log_working_3-way'!$D237="","",A238^('Log_working_3-way'!$D237))</f>
        <v>1.539128908639434</v>
      </c>
      <c r="O238" s="21">
        <f>IF('Log_working_3-way'!$D237="","",B238^('Log_working_3-way'!$D237))</f>
        <v>4.6904582649863125</v>
      </c>
      <c r="P238" s="22">
        <f>IF('Log_working_3-way'!$D237="","",C238^('Log_working_3-way'!$D237))</f>
        <v>7.2948475146936094</v>
      </c>
      <c r="Q238" s="37">
        <f t="shared" si="51"/>
        <v>64.883073672425922</v>
      </c>
      <c r="R238" s="37">
        <f t="shared" si="52"/>
        <v>21.947387889205594</v>
      </c>
      <c r="S238" s="37">
        <f t="shared" si="53"/>
        <v>14.390652538131812</v>
      </c>
      <c r="V238" t="s">
        <v>370</v>
      </c>
      <c r="W238" t="s">
        <v>371</v>
      </c>
    </row>
    <row r="239" spans="1:23" ht="15" x14ac:dyDescent="0.25">
      <c r="A239">
        <v>2.2999999999999998</v>
      </c>
      <c r="B239">
        <v>3.66</v>
      </c>
      <c r="C239">
        <v>3.02</v>
      </c>
      <c r="D239" s="20">
        <f t="shared" si="54"/>
        <v>3.9132480226068633E-2</v>
      </c>
      <c r="E239" s="17">
        <f>IF(OR($A239="",$B239="",$C239=""),"",A239*'MPTO_working_3-way'!$I238)</f>
        <v>2.3900047045199577</v>
      </c>
      <c r="F239" s="21">
        <f>IF(OR($A239="",$B239="",$C239=""),"",B239*'MPTO_working_3-way'!$I238)</f>
        <v>3.8032248776274113</v>
      </c>
      <c r="G239" s="22">
        <f>IF(OR($A239="",$B239="",$C239=""),"",C239*'MPTO_working_3-way'!$I238)</f>
        <v>3.1381800902827273</v>
      </c>
      <c r="H239" s="17">
        <f>IF(OR($A239="",$B239="",$C239=""),"",'MPTO_working_3-way'!E238)</f>
        <v>2.3711378539743495</v>
      </c>
      <c r="I239" s="21">
        <f>IF(OR($A239="",$B239="",$C239=""),"",'MPTO_working_3-way'!F238)</f>
        <v>3.8434946853222973</v>
      </c>
      <c r="J239" s="22">
        <f>IF(OR($A239="",$B239="",$C239=""),"",'MPTO_working_3-way'!G238)</f>
        <v>3.1438466954338073</v>
      </c>
      <c r="K239" s="17">
        <f>IF(OR($A239="",$B239="",$C239=""),"",'OddsRatio_working_3-way'!H238)</f>
        <v>2.3794310078214131</v>
      </c>
      <c r="L239" s="21">
        <f>IF(OR($A239="",$B239="",$C239=""),"",'OddsRatio_working_3-way'!I238)</f>
        <v>3.8225280621576605</v>
      </c>
      <c r="M239" s="22">
        <f>IF(OR($A239="",$B239="",$C239=""),"",'OddsRatio_working_3-way'!J238)</f>
        <v>3.1434235659994263</v>
      </c>
      <c r="N239" s="17">
        <f>IF('Log_working_3-way'!$D238="","",A239^('Log_working_3-way'!$D238))</f>
        <v>2.3717243210108414</v>
      </c>
      <c r="O239" s="21">
        <f>IF('Log_working_3-way'!$D238="","",B239^('Log_working_3-way'!$D238))</f>
        <v>3.839333168529814</v>
      </c>
      <c r="P239" s="22">
        <f>IF('Log_working_3-way'!$D238="","",C239^('Log_working_3-way'!$D238))</f>
        <v>3.1456043015587407</v>
      </c>
      <c r="Q239" s="37">
        <f t="shared" si="51"/>
        <v>42.173844862029597</v>
      </c>
      <c r="R239" s="37">
        <f t="shared" si="52"/>
        <v>26.293475462955957</v>
      </c>
      <c r="S239" s="37">
        <f t="shared" si="53"/>
        <v>31.865602713383705</v>
      </c>
      <c r="V239" t="s">
        <v>372</v>
      </c>
      <c r="W239" t="s">
        <v>373</v>
      </c>
    </row>
    <row r="240" spans="1:23" ht="15" x14ac:dyDescent="0.25">
      <c r="A240">
        <v>2.4300000000000002</v>
      </c>
      <c r="B240">
        <v>3.25</v>
      </c>
      <c r="C240">
        <v>3.12</v>
      </c>
      <c r="D240" s="20">
        <f t="shared" si="54"/>
        <v>3.9727761949984064E-2</v>
      </c>
      <c r="E240" s="17">
        <f>IF(OR($A240="",$B240="",$C240=""),"",A240*'MPTO_working_3-way'!$I239)</f>
        <v>2.5265384615384616</v>
      </c>
      <c r="F240" s="21">
        <f>IF(OR($A240="",$B240="",$C240=""),"",B240*'MPTO_working_3-way'!$I239)</f>
        <v>3.379115226337448</v>
      </c>
      <c r="G240" s="22">
        <f>IF(OR($A240="",$B240="",$C240=""),"",C240*'MPTO_working_3-way'!$I239)</f>
        <v>3.2439506172839505</v>
      </c>
      <c r="H240" s="17">
        <f>IF(OR($A240="",$B240="",$C240=""),"",'MPTO_working_3-way'!E239)</f>
        <v>2.5107961319380054</v>
      </c>
      <c r="I240" s="21">
        <f>IF(OR($A240="",$B240="",$C240=""),"",'MPTO_working_3-way'!F239)</f>
        <v>3.3961655617272881</v>
      </c>
      <c r="J240" s="22">
        <f>IF(OR($A240="",$B240="",$C240=""),"",'MPTO_working_3-way'!G239)</f>
        <v>3.2544642857142851</v>
      </c>
      <c r="K240" s="17">
        <f>IF(OR($A240="",$B240="",$C240=""),"",'OddsRatio_working_3-way'!H239)</f>
        <v>2.5177894547401913</v>
      </c>
      <c r="L240" s="21">
        <f>IF(OR($A240="",$B240="",$C240=""),"",'OddsRatio_working_3-way'!I239)</f>
        <v>3.3881302609548452</v>
      </c>
      <c r="M240" s="22">
        <f>IF(OR($A240="",$B240="",$C240=""),"",'OddsRatio_working_3-way'!J239)</f>
        <v>3.2501494014330099</v>
      </c>
      <c r="N240" s="17">
        <f>IF('Log_working_3-way'!$D239="","",A240^('Log_working_3-way'!$D239))</f>
        <v>2.5113354449914747</v>
      </c>
      <c r="O240" s="21">
        <f>IF('Log_working_3-way'!$D239="","",B240^('Log_working_3-way'!$D239))</f>
        <v>3.3951911053274464</v>
      </c>
      <c r="P240" s="22">
        <f>IF('Log_working_3-way'!$D239="","",C240^('Log_working_3-way'!$D239))</f>
        <v>3.2544534718156926</v>
      </c>
      <c r="Q240" s="37">
        <f t="shared" si="51"/>
        <v>39.828004642819451</v>
      </c>
      <c r="R240" s="37">
        <f t="shared" si="52"/>
        <v>29.593545440706354</v>
      </c>
      <c r="S240" s="37">
        <f t="shared" si="53"/>
        <v>30.826609834069114</v>
      </c>
      <c r="V240" t="s">
        <v>374</v>
      </c>
      <c r="W240" t="s">
        <v>375</v>
      </c>
    </row>
    <row r="241" spans="1:23" ht="15" x14ac:dyDescent="0.25">
      <c r="A241">
        <v>1.95</v>
      </c>
      <c r="B241">
        <v>3.75</v>
      </c>
      <c r="C241">
        <v>3.87</v>
      </c>
      <c r="D241" s="20">
        <f t="shared" si="54"/>
        <v>3.7885112303717161E-2</v>
      </c>
      <c r="E241" s="17">
        <f>IF(OR($A241="",$B241="",$C241=""),"",A241*'MPTO_working_3-way'!$I240)</f>
        <v>2.0238759689922485</v>
      </c>
      <c r="F241" s="21">
        <f>IF(OR($A241="",$B241="",$C241=""),"",B241*'MPTO_working_3-way'!$I240)</f>
        <v>3.8920691711389392</v>
      </c>
      <c r="G241" s="22">
        <f>IF(OR($A241="",$B241="",$C241=""),"",C241*'MPTO_working_3-way'!$I240)</f>
        <v>4.0166153846153856</v>
      </c>
      <c r="H241" s="17">
        <f>IF(OR($A241="",$B241="",$C241=""),"",'MPTO_working_3-way'!E240)</f>
        <v>1.9992317270246642</v>
      </c>
      <c r="I241" s="21">
        <f>IF(OR($A241="",$B241="",$C241=""),"",'MPTO_working_3-way'!F240)</f>
        <v>3.9364143758802368</v>
      </c>
      <c r="J241" s="22">
        <f>IF(OR($A241="",$B241="",$C241=""),"",'MPTO_working_3-way'!G240)</f>
        <v>4.0688521054618008</v>
      </c>
      <c r="K241" s="17">
        <f>IF(OR($A241="",$B241="",$C241=""),"",'OddsRatio_working_3-way'!H240)</f>
        <v>2.008728540033403</v>
      </c>
      <c r="L241" s="21">
        <f>IF(OR($A241="",$B241="",$C241=""),"",'OddsRatio_working_3-way'!I240)</f>
        <v>3.9200036685177473</v>
      </c>
      <c r="M241" s="22">
        <f>IF(OR($A241="",$B241="",$C241=""),"",'OddsRatio_working_3-way'!J240)</f>
        <v>4.0474220104167031</v>
      </c>
      <c r="N241" s="17">
        <f>IF('Log_working_3-way'!$D240="","",A241^('Log_working_3-way'!$D240))</f>
        <v>1.9988129752397363</v>
      </c>
      <c r="O241" s="21">
        <f>IF('Log_working_3-way'!$D240="","",B241^('Log_working_3-way'!$D240))</f>
        <v>3.9380645468182864</v>
      </c>
      <c r="P241" s="22">
        <f>IF('Log_working_3-way'!$D240="","",C241^('Log_working_3-way'!$D240))</f>
        <v>4.0688246310601848</v>
      </c>
      <c r="Q241" s="37">
        <f t="shared" si="51"/>
        <v>50.019214205260724</v>
      </c>
      <c r="R241" s="37">
        <f t="shared" si="52"/>
        <v>25.693274092232262</v>
      </c>
      <c r="S241" s="37">
        <f t="shared" si="53"/>
        <v>24.896583422705678</v>
      </c>
      <c r="V241" t="s">
        <v>376</v>
      </c>
      <c r="W241" t="s">
        <v>377</v>
      </c>
    </row>
    <row r="242" spans="1:23" ht="15" x14ac:dyDescent="0.25">
      <c r="A242">
        <v>5.29</v>
      </c>
      <c r="B242">
        <v>4.26</v>
      </c>
      <c r="C242">
        <v>1.62</v>
      </c>
      <c r="D242" s="20">
        <f t="shared" si="54"/>
        <v>4.1061651479039174E-2</v>
      </c>
      <c r="E242" s="17">
        <f>IF(OR($A242="",$B242="",$C242=""),"",A242*'MPTO_working_3-way'!$I241)</f>
        <v>5.507216136324117</v>
      </c>
      <c r="F242" s="21">
        <f>IF(OR($A242="",$B242="",$C242=""),"",B242*'MPTO_working_3-way'!$I241)</f>
        <v>4.4349226353007065</v>
      </c>
      <c r="G242" s="22">
        <f>IF(OR($A242="",$B242="",$C242=""),"",C242*'MPTO_working_3-way'!$I241)</f>
        <v>1.6865198753960435</v>
      </c>
      <c r="H242" s="17">
        <f>IF(OR($A242="",$B242="",$C242=""),"",'MPTO_working_3-way'!E241)</f>
        <v>5.7029222452931458</v>
      </c>
      <c r="I242" s="21">
        <f>IF(OR($A242="",$B242="",$C242=""),"",'MPTO_working_3-way'!F241)</f>
        <v>4.5237699185488776</v>
      </c>
      <c r="J242" s="22">
        <f>IF(OR($A242="",$B242="",$C242=""),"",'MPTO_working_3-way'!G241)</f>
        <v>1.6567352746786175</v>
      </c>
      <c r="K242" s="17">
        <f>IF(OR($A242="",$B242="",$C242=""),"",'OddsRatio_working_3-way'!H241)</f>
        <v>5.6138765743938723</v>
      </c>
      <c r="L242" s="21">
        <f>IF(OR($A242="",$B242="",$C242=""),"",'OddsRatio_working_3-way'!I241)</f>
        <v>4.5061159982573491</v>
      </c>
      <c r="M242" s="22">
        <f>IF(OR($A242="",$B242="",$C242=""),"",'OddsRatio_working_3-way'!J241)</f>
        <v>1.6668073370918881</v>
      </c>
      <c r="N242" s="17">
        <f>IF('Log_working_3-way'!$D241="","",A242^('Log_working_3-way'!$D241))</f>
        <v>5.6947682622928744</v>
      </c>
      <c r="O242" s="21">
        <f>IF('Log_working_3-way'!$D241="","",B242^('Log_working_3-way'!$D241))</f>
        <v>4.5422127623643567</v>
      </c>
      <c r="P242" s="22">
        <f>IF('Log_working_3-way'!$D241="","",C242^('Log_working_3-way'!$D241))</f>
        <v>1.6549627283220949</v>
      </c>
      <c r="Q242" s="37">
        <f t="shared" si="51"/>
        <v>17.534869966451687</v>
      </c>
      <c r="R242" s="37">
        <f t="shared" si="52"/>
        <v>22.548307653447843</v>
      </c>
      <c r="S242" s="37">
        <f t="shared" si="53"/>
        <v>59.293697903510989</v>
      </c>
      <c r="V242" t="s">
        <v>378</v>
      </c>
      <c r="W242" t="s">
        <v>379</v>
      </c>
    </row>
    <row r="243" spans="1:23" ht="15" x14ac:dyDescent="0.25">
      <c r="A243">
        <v>1.54</v>
      </c>
      <c r="B243">
        <v>4.25</v>
      </c>
      <c r="C243">
        <v>6.35</v>
      </c>
      <c r="D243" s="20">
        <f t="shared" si="54"/>
        <v>4.2125081958338084E-2</v>
      </c>
      <c r="E243" s="17">
        <f>IF(OR($A243="",$B243="",$C243=""),"",A243*'MPTO_working_3-way'!$I242)</f>
        <v>1.6048726262158406</v>
      </c>
      <c r="F243" s="21">
        <f>IF(OR($A243="",$B243="",$C243=""),"",B243*'MPTO_working_3-way'!$I242)</f>
        <v>4.4290315983229371</v>
      </c>
      <c r="G243" s="22">
        <f>IF(OR($A243="",$B243="",$C243=""),"",C243*'MPTO_working_3-way'!$I242)</f>
        <v>6.6174942704354462</v>
      </c>
      <c r="H243" s="17">
        <f>IF(OR($A243="",$B243="",$C243=""),"",'MPTO_working_3-way'!E242)</f>
        <v>1.5740373113837278</v>
      </c>
      <c r="I243" s="21">
        <f>IF(OR($A243="",$B243="",$C243=""),"",'MPTO_working_3-way'!F242)</f>
        <v>4.5197245004304678</v>
      </c>
      <c r="J243" s="22">
        <f>IF(OR($A243="",$B243="",$C243=""),"",'MPTO_working_3-way'!G242)</f>
        <v>6.9716230761703715</v>
      </c>
      <c r="K243" s="17">
        <f>IF(OR($A243="",$B243="",$C243=""),"",'OddsRatio_working_3-way'!H242)</f>
        <v>1.5841870434198906</v>
      </c>
      <c r="L243" s="21">
        <f>IF(OR($A243="",$B243="",$C243=""),"",'OddsRatio_working_3-way'!I242)</f>
        <v>4.5159405391011926</v>
      </c>
      <c r="M243" s="22">
        <f>IF(OR($A243="",$B243="",$C243=""),"",'OddsRatio_working_3-way'!J242)</f>
        <v>6.787779041289653</v>
      </c>
      <c r="N243" s="17">
        <f>IF('Log_working_3-way'!$D242="","",A243^('Log_working_3-way'!$D242))</f>
        <v>1.57197194475913</v>
      </c>
      <c r="O243" s="21">
        <f>IF('Log_working_3-way'!$D242="","",B243^('Log_working_3-way'!$D242))</f>
        <v>4.5529598604907662</v>
      </c>
      <c r="P243" s="22">
        <f>IF('Log_working_3-way'!$D242="","",C243^('Log_working_3-way'!$D242))</f>
        <v>6.933899631890946</v>
      </c>
      <c r="Q243" s="37">
        <f t="shared" si="51"/>
        <v>63.53089553645367</v>
      </c>
      <c r="R243" s="37">
        <f t="shared" si="52"/>
        <v>22.578299066067903</v>
      </c>
      <c r="S243" s="37">
        <f t="shared" si="53"/>
        <v>15.111460004848599</v>
      </c>
      <c r="V243" t="s">
        <v>380</v>
      </c>
      <c r="W243" t="s">
        <v>381</v>
      </c>
    </row>
    <row r="244" spans="1:23" s="48" customFormat="1" ht="15" x14ac:dyDescent="0.25">
      <c r="A244" s="42">
        <v>2.2000000000000002</v>
      </c>
      <c r="B244" s="42">
        <v>3.58</v>
      </c>
      <c r="C244" s="42">
        <v>3.35</v>
      </c>
      <c r="D244" s="43">
        <f t="shared" si="54"/>
        <v>3.2382526170569026E-2</v>
      </c>
      <c r="E244" s="44">
        <f>IF(OR($A244="",$B244="",$C244=""),"",A244*'MPTO_working_3-way'!$I243)</f>
        <v>2.271241557575252</v>
      </c>
      <c r="F244" s="45">
        <f>IF(OR($A244="",$B244="",$C244=""),"",B244*'MPTO_working_3-way'!$I243)</f>
        <v>3.6959294436906371</v>
      </c>
      <c r="G244" s="46">
        <f>IF(OR($A244="",$B244="",$C244=""),"",C244*'MPTO_working_3-way'!$I243)</f>
        <v>3.4584814626714064</v>
      </c>
      <c r="H244" s="44">
        <f>IF(OR($A244="",$B244="",$C244=""),"",'MPTO_working_3-way'!E243)</f>
        <v>2.2535146307715959</v>
      </c>
      <c r="I244" s="45">
        <f>IF(OR($A244="",$B244="",$C244=""),"",'MPTO_working_3-way'!F243)</f>
        <v>3.7239033478236316</v>
      </c>
      <c r="J244" s="46">
        <f>IF(OR($A244="",$B244="",$C244=""),"",'MPTO_working_3-way'!G243)</f>
        <v>3.47568236905891</v>
      </c>
      <c r="K244" s="44">
        <f>IF(OR($A244="",$B244="",$C244=""),"",'OddsRatio_working_3-way'!H243)</f>
        <v>2.260941412144891</v>
      </c>
      <c r="L244" s="45">
        <f>IF(OR($A244="",$B244="",$C244=""),"",'OddsRatio_working_3-way'!I243)</f>
        <v>3.7110240361115157</v>
      </c>
      <c r="M244" s="46">
        <f>IF(OR($A244="",$B244="",$C244=""),"",'OddsRatio_working_3-way'!J243)</f>
        <v>3.4693435987837447</v>
      </c>
      <c r="N244" s="44">
        <f>IF('Log_working_3-way'!$D243="","",A244^('Log_working_3-way'!$D243))</f>
        <v>2.2537493758599001</v>
      </c>
      <c r="O244" s="45">
        <f>IF('Log_working_3-way'!$D243="","",B244^('Log_working_3-way'!$D243))</f>
        <v>3.7225421069656588</v>
      </c>
      <c r="P244" s="46">
        <f>IF('Log_working_3-way'!$D243="","",C244^('Log_working_3-way'!$D243))</f>
        <v>3.4763103796102142</v>
      </c>
      <c r="Q244" s="37">
        <f t="shared" ref="Q244:Q248" si="55">(1/H244)*100</f>
        <v>44.375127915526484</v>
      </c>
      <c r="R244" s="37">
        <f t="shared" ref="R244:R248" si="56">(1/F244)*100</f>
        <v>27.056793568045823</v>
      </c>
      <c r="S244" s="37">
        <f t="shared" ref="S244:S248" si="57">(1/G244)*100</f>
        <v>28.914424171225082</v>
      </c>
      <c r="T244" s="47"/>
      <c r="V244" s="42" t="s">
        <v>306</v>
      </c>
      <c r="W244" s="42" t="s">
        <v>159</v>
      </c>
    </row>
    <row r="245" spans="1:23" ht="15" x14ac:dyDescent="0.25">
      <c r="A245">
        <v>2.68</v>
      </c>
      <c r="B245">
        <v>3.67</v>
      </c>
      <c r="C245">
        <v>2.58</v>
      </c>
      <c r="D245" s="20">
        <f t="shared" si="54"/>
        <v>3.321079161571272E-2</v>
      </c>
      <c r="E245" s="17">
        <f>IF(OR($A245="",$B245="",$C245=""),"",A245*'MPTO_working_3-way'!$I244)</f>
        <v>2.7690049215301102</v>
      </c>
      <c r="F245" s="21">
        <f>IF(OR($A245="",$B245="",$C245=""),"",B245*'MPTO_working_3-way'!$I244)</f>
        <v>3.7918836052296654</v>
      </c>
      <c r="G245" s="22">
        <f>IF(OR($A245="",$B245="",$C245=""),"",C245*'MPTO_working_3-way'!$I244)</f>
        <v>2.6656838423685389</v>
      </c>
      <c r="H245" s="17">
        <f>IF(OR($A245="",$B245="",$C245=""),"",'MPTO_working_3-way'!E244)</f>
        <v>2.7619421480527122</v>
      </c>
      <c r="I245" s="21">
        <f>IF(OR($A245="",$B245="",$C245=""),"",'MPTO_working_3-way'!F244)</f>
        <v>3.8254186036414861</v>
      </c>
      <c r="J245" s="22">
        <f>IF(OR($A245="",$B245="",$C245=""),"",'MPTO_working_3-way'!G244)</f>
        <v>2.6558546092303503</v>
      </c>
      <c r="K245" s="17">
        <f>IF(OR($A245="",$B245="",$C245=""),"",'OddsRatio_working_3-way'!H244)</f>
        <v>2.7661192027696582</v>
      </c>
      <c r="L245" s="21">
        <f>IF(OR($A245="",$B245="",$C245=""),"",'OddsRatio_working_3-way'!I244)</f>
        <v>3.8068680186874913</v>
      </c>
      <c r="M245" s="22">
        <f>IF(OR($A245="",$B245="",$C245=""),"",'OddsRatio_working_3-way'!J244)</f>
        <v>2.6609930597476548</v>
      </c>
      <c r="N245" s="17">
        <f>IF('Log_working_3-way'!$D244="","",A245^('Log_working_3-way'!$D244))</f>
        <v>2.7631492131018573</v>
      </c>
      <c r="O245" s="21">
        <f>IF('Log_working_3-way'!$D244="","",B245^('Log_working_3-way'!$D244))</f>
        <v>3.8209137756437173</v>
      </c>
      <c r="P245" s="22">
        <f>IF('Log_working_3-way'!$D244="","",C245^('Log_working_3-way'!$D244))</f>
        <v>2.6569133058666501</v>
      </c>
      <c r="Q245" s="37">
        <f t="shared" si="55"/>
        <v>36.206406448630467</v>
      </c>
      <c r="R245" s="37">
        <f t="shared" si="56"/>
        <v>26.372117504367132</v>
      </c>
      <c r="S245" s="37">
        <f t="shared" si="57"/>
        <v>37.513826062413699</v>
      </c>
      <c r="V245" t="s">
        <v>304</v>
      </c>
      <c r="W245" t="s">
        <v>295</v>
      </c>
    </row>
    <row r="246" spans="1:23" ht="15" x14ac:dyDescent="0.25">
      <c r="A246">
        <v>1.69</v>
      </c>
      <c r="B246">
        <v>4.0599999999999996</v>
      </c>
      <c r="C246">
        <v>5.0599999999999996</v>
      </c>
      <c r="D246" s="20">
        <f t="shared" si="54"/>
        <v>3.5649853548596511E-2</v>
      </c>
      <c r="E246" s="17">
        <f>IF(OR($A246="",$B246="",$C246=""),"",A246*'MPTO_working_3-way'!$I245)</f>
        <v>1.7502482524971281</v>
      </c>
      <c r="F246" s="21">
        <f>IF(OR($A246="",$B246="",$C246=""),"",B246*'MPTO_working_3-way'!$I245)</f>
        <v>4.2047384054073014</v>
      </c>
      <c r="G246" s="22">
        <f>IF(OR($A246="",$B246="",$C246=""),"",C246*'MPTO_working_3-way'!$I245)</f>
        <v>5.2403882589558979</v>
      </c>
      <c r="H246" s="17">
        <f>IF(OR($A246="",$B246="",$C246=""),"",'MPTO_working_3-way'!E245)</f>
        <v>1.7246354234865702</v>
      </c>
      <c r="I246" s="21">
        <f>IF(OR($A246="",$B246="",$C246=""),"",'MPTO_working_3-way'!F245)</f>
        <v>4.2658087872111317</v>
      </c>
      <c r="J246" s="22">
        <f>IF(OR($A246="",$B246="",$C246=""),"",'MPTO_working_3-way'!G245)</f>
        <v>5.3837199565564475</v>
      </c>
      <c r="K246" s="17">
        <f>IF(OR($A246="",$B246="",$C246=""),"",'OddsRatio_working_3-way'!H245)</f>
        <v>1.7336443381545359</v>
      </c>
      <c r="L246" s="21">
        <f>IF(OR($A246="",$B246="",$C246=""),"",'OddsRatio_working_3-way'!I245)</f>
        <v>4.2535531518157663</v>
      </c>
      <c r="M246" s="22">
        <f>IF(OR($A246="",$B246="",$C246=""),"",'OddsRatio_working_3-way'!J245)</f>
        <v>5.3168058158078466</v>
      </c>
      <c r="N246" s="17">
        <f>IF('Log_working_3-way'!$D245="","",A246^('Log_working_3-way'!$D245))</f>
        <v>1.7234429505825344</v>
      </c>
      <c r="O246" s="21">
        <f>IF('Log_working_3-way'!$D245="","",B246^('Log_working_3-way'!$D245))</f>
        <v>4.2780991582026822</v>
      </c>
      <c r="P246" s="22">
        <f>IF('Log_working_3-way'!$D245="","",C246^('Log_working_3-way'!$D245))</f>
        <v>5.3758399831570634</v>
      </c>
      <c r="Q246" s="37">
        <f t="shared" si="55"/>
        <v>57.983269181516206</v>
      </c>
      <c r="R246" s="37">
        <f t="shared" si="56"/>
        <v>23.782692371872606</v>
      </c>
      <c r="S246" s="37">
        <f t="shared" si="57"/>
        <v>19.082555539486712</v>
      </c>
      <c r="V246" t="s">
        <v>122</v>
      </c>
      <c r="W246" t="s">
        <v>289</v>
      </c>
    </row>
    <row r="247" spans="1:23" ht="15" x14ac:dyDescent="0.25">
      <c r="A247">
        <v>12.92</v>
      </c>
      <c r="B247">
        <v>7.21</v>
      </c>
      <c r="C247">
        <v>1.2</v>
      </c>
      <c r="D247" s="20">
        <f t="shared" si="54"/>
        <v>4.9428969339396556E-2</v>
      </c>
      <c r="E247" s="17">
        <f>IF(OR($A247="",$B247="",$C247=""),"",A247*'MPTO_working_3-way'!$I246)</f>
        <v>13.558622283865004</v>
      </c>
      <c r="F247" s="21">
        <f>IF(OR($A247="",$B247="",$C247=""),"",B247*'MPTO_working_3-way'!$I246)</f>
        <v>7.5663828689370494</v>
      </c>
      <c r="G247" s="22">
        <f>IF(OR($A247="",$B247="",$C247=""),"",C247*'MPTO_working_3-way'!$I246)</f>
        <v>1.2593147632072759</v>
      </c>
      <c r="H247" s="17">
        <f>IF(OR($A247="",$B247="",$C247=""),"",'MPTO_working_3-way'!E246)</f>
        <v>16.414146595505581</v>
      </c>
      <c r="I247" s="21">
        <f>IF(OR($A247="",$B247="",$C247=""),"",'MPTO_working_3-way'!F246)</f>
        <v>8.1819714911981105</v>
      </c>
      <c r="J247" s="22">
        <f>IF(OR($A247="",$B247="",$C247=""),"",'MPTO_working_3-way'!G246)</f>
        <v>1.224204466006148</v>
      </c>
      <c r="K247" s="17">
        <f>IF(OR($A247="",$B247="",$C247=""),"",'OddsRatio_working_3-way'!H246)</f>
        <v>14.871385843937759</v>
      </c>
      <c r="L247" s="21">
        <f>IF(OR($A247="",$B247="",$C247=""),"",'OddsRatio_working_3-way'!I246)</f>
        <v>8.2266196384944212</v>
      </c>
      <c r="M247" s="22">
        <f>IF(OR($A247="",$B247="",$C247=""),"",'OddsRatio_working_3-way'!J246)</f>
        <v>1.232741373220432</v>
      </c>
      <c r="N247" s="17">
        <f>IF('Log_working_3-way'!$D246="","",A247^('Log_working_3-way'!$D246))</f>
        <v>16.062548427509828</v>
      </c>
      <c r="O247" s="21">
        <f>IF('Log_working_3-way'!$D246="","",B247^('Log_working_3-way'!$D246))</f>
        <v>8.5296814920335624</v>
      </c>
      <c r="P247" s="22">
        <f>IF('Log_working_3-way'!$D246="","",C247^('Log_working_3-way'!$D246))</f>
        <v>1.2187605669283246</v>
      </c>
      <c r="Q247" s="37">
        <f t="shared" si="55"/>
        <v>6.0923057691821381</v>
      </c>
      <c r="R247" s="37">
        <f t="shared" si="56"/>
        <v>13.216354727506452</v>
      </c>
      <c r="S247" s="37">
        <f t="shared" si="57"/>
        <v>79.408264654434603</v>
      </c>
      <c r="V247" t="s">
        <v>303</v>
      </c>
      <c r="W247" t="s">
        <v>305</v>
      </c>
    </row>
    <row r="248" spans="1:23" ht="15" x14ac:dyDescent="0.25">
      <c r="A248">
        <v>1.72</v>
      </c>
      <c r="B248">
        <v>4.22</v>
      </c>
      <c r="C248">
        <v>4.5999999999999996</v>
      </c>
      <c r="D248" s="20">
        <f t="shared" si="54"/>
        <v>3.5753477829585156E-2</v>
      </c>
      <c r="E248" s="17">
        <f>IF(OR($A248="",$B248="",$C248=""),"",A248*'MPTO_working_3-way'!$I247)</f>
        <v>1.7814959818668865</v>
      </c>
      <c r="F248" s="21">
        <f>IF(OR($A248="",$B248="",$C248=""),"",B248*'MPTO_working_3-way'!$I247)</f>
        <v>4.3708796764408495</v>
      </c>
      <c r="G248" s="22">
        <f>IF(OR($A248="",$B248="",$C248=""),"",C248*'MPTO_working_3-way'!$I247)</f>
        <v>4.7644659980160915</v>
      </c>
      <c r="H248" s="17">
        <f>IF(OR($A248="",$B248="",$C248=""),"",'MPTO_working_3-way'!E247)</f>
        <v>1.7559955569767245</v>
      </c>
      <c r="I248" s="21">
        <f>IF(OR($A248="",$B248="",$C248=""),"",'MPTO_working_3-way'!F247)</f>
        <v>4.4434767795924452</v>
      </c>
      <c r="J248" s="22">
        <f>IF(OR($A248="",$B248="",$C248=""),"",'MPTO_working_3-way'!G247)</f>
        <v>4.866808153365362</v>
      </c>
      <c r="K248" s="17">
        <f>IF(OR($A248="",$B248="",$C248=""),"",'OddsRatio_working_3-way'!H247)</f>
        <v>1.7650085053411813</v>
      </c>
      <c r="L248" s="21">
        <f>IF(OR($A248="",$B248="",$C248=""),"",'OddsRatio_working_3-way'!I247)</f>
        <v>4.4212880377758381</v>
      </c>
      <c r="M248" s="22">
        <f>IF(OR($A248="",$B248="",$C248=""),"",'OddsRatio_working_3-way'!J247)</f>
        <v>4.8250425267059063</v>
      </c>
      <c r="N248" s="17">
        <f>IF('Log_working_3-way'!$D247="","",A248^('Log_working_3-way'!$D247))</f>
        <v>1.7548369795487255</v>
      </c>
      <c r="O248" s="21">
        <f>IF('Log_working_3-way'!$D247="","",B248^('Log_working_3-way'!$D247))</f>
        <v>4.4507427522217782</v>
      </c>
      <c r="P248" s="22">
        <f>IF('Log_working_3-way'!$D247="","",C248^('Log_working_3-way'!$D247))</f>
        <v>4.8670114049334012</v>
      </c>
      <c r="Q248" s="37">
        <f t="shared" si="55"/>
        <v>56.947752289401436</v>
      </c>
      <c r="R248" s="37">
        <f t="shared" si="56"/>
        <v>22.878689738132689</v>
      </c>
      <c r="S248" s="37">
        <f t="shared" si="57"/>
        <v>20.988711020634774</v>
      </c>
      <c r="V248" t="s">
        <v>302</v>
      </c>
      <c r="W248" t="s">
        <v>307</v>
      </c>
    </row>
    <row r="249" spans="1:23" ht="15" x14ac:dyDescent="0.25">
      <c r="A249">
        <v>2.74</v>
      </c>
      <c r="B249">
        <v>3.78</v>
      </c>
      <c r="C249">
        <v>2.4700000000000002</v>
      </c>
      <c r="D249" s="20">
        <f t="shared" si="54"/>
        <v>3.4372067795041428E-2</v>
      </c>
      <c r="E249" s="17">
        <f>IF(OR($A249="",$B249="",$C249=""),"",A249*'MPTO_working_3-way'!$I248)</f>
        <v>2.8341794657584138</v>
      </c>
      <c r="F249" s="21">
        <f>IF(OR($A249="",$B249="",$C249=""),"",B249*'MPTO_working_3-way'!$I248)</f>
        <v>3.9099264162652565</v>
      </c>
      <c r="G249" s="22">
        <f>IF(OR($A249="",$B249="",$C249=""),"",C249*'MPTO_working_3-way'!$I248)</f>
        <v>2.5548990074537525</v>
      </c>
      <c r="H249" s="17">
        <f>IF(OR($A249="",$B249="",$C249=""),"",'MPTO_working_3-way'!E248)</f>
        <v>2.8288051182573821</v>
      </c>
      <c r="I249" s="21">
        <f>IF(OR($A249="",$B249="",$C249=""),"",'MPTO_working_3-way'!F248)</f>
        <v>3.9511182097441515</v>
      </c>
      <c r="J249" s="22">
        <f>IF(OR($A249="",$B249="",$C249=""),"",'MPTO_working_3-way'!G248)</f>
        <v>2.5419359462834947</v>
      </c>
      <c r="K249" s="17">
        <f>IF(OR($A249="",$B249="",$C249=""),"",'OddsRatio_working_3-way'!H248)</f>
        <v>2.8327327391219681</v>
      </c>
      <c r="L249" s="21">
        <f>IF(OR($A249="",$B249="",$C249=""),"",'OddsRatio_working_3-way'!I248)</f>
        <v>3.9281592038845234</v>
      </c>
      <c r="M249" s="22">
        <f>IF(OR($A249="",$B249="",$C249=""),"",'OddsRatio_working_3-way'!J248)</f>
        <v>2.5483431761547664</v>
      </c>
      <c r="N249" s="17">
        <f>IF('Log_working_3-way'!$D248="","",A249^('Log_working_3-way'!$D248))</f>
        <v>2.8304185489481841</v>
      </c>
      <c r="O249" s="21">
        <f>IF('Log_working_3-way'!$D248="","",B249^('Log_working_3-way'!$D248))</f>
        <v>3.9454179206540045</v>
      </c>
      <c r="P249" s="22">
        <f>IF('Log_working_3-way'!$D248="","",C249^('Log_working_3-way'!$D248))</f>
        <v>2.5429970688732646</v>
      </c>
      <c r="Q249" s="37">
        <f t="shared" ref="Q249:Q298" si="58">(1/H249)*100</f>
        <v>35.350614771795449</v>
      </c>
      <c r="R249" s="37">
        <f t="shared" ref="R249:R298" si="59">(1/F249)*100</f>
        <v>25.575928893188614</v>
      </c>
      <c r="S249" s="37">
        <f t="shared" ref="S249:S298" si="60">(1/G249)*100</f>
        <v>39.14049037095262</v>
      </c>
      <c r="V249" t="s">
        <v>220</v>
      </c>
      <c r="W249" t="s">
        <v>298</v>
      </c>
    </row>
    <row r="250" spans="1:23" ht="15" x14ac:dyDescent="0.25">
      <c r="A250">
        <v>1.25</v>
      </c>
      <c r="B250">
        <v>6.07</v>
      </c>
      <c r="C250">
        <v>11.35</v>
      </c>
      <c r="D250" s="20">
        <f t="shared" si="54"/>
        <v>5.2850372671258139E-2</v>
      </c>
      <c r="E250" s="17">
        <f>IF(OR($A250="",$B250="",$C250=""),"",A250*'MPTO_working_3-way'!$I249)</f>
        <v>1.3160629658390728</v>
      </c>
      <c r="F250" s="21">
        <f>IF(OR($A250="",$B250="",$C250=""),"",B250*'MPTO_working_3-way'!$I249)</f>
        <v>6.3908017621145374</v>
      </c>
      <c r="G250" s="22">
        <f>IF(OR($A250="",$B250="",$C250=""),"",C250*'MPTO_working_3-way'!$I249)</f>
        <v>11.94985172981878</v>
      </c>
      <c r="H250" s="17">
        <f>IF(OR($A250="",$B250="",$C250=""),"",'MPTO_working_3-way'!E249)</f>
        <v>1.2781460393789459</v>
      </c>
      <c r="I250" s="21">
        <f>IF(OR($A250="",$B250="",$C250=""),"",'MPTO_working_3-way'!F249)</f>
        <v>6.7968094866963282</v>
      </c>
      <c r="J250" s="22">
        <f>IF(OR($A250="",$B250="",$C250=""),"",'MPTO_working_3-way'!G249)</f>
        <v>14.186623561147368</v>
      </c>
      <c r="K250" s="17">
        <f>IF(OR($A250="",$B250="",$C250=""),"",'OddsRatio_working_3-way'!H249)</f>
        <v>1.2879710960705528</v>
      </c>
      <c r="L250" s="21">
        <f>IF(OR($A250="",$B250="",$C250=""),"",'OddsRatio_working_3-way'!I249)</f>
        <v>6.840053828310813</v>
      </c>
      <c r="M250" s="22">
        <f>IF(OR($A250="",$B250="",$C250=""),"",'OddsRatio_working_3-way'!J249)</f>
        <v>12.922003377320888</v>
      </c>
      <c r="N250" s="17">
        <f>IF('Log_working_3-way'!$D249="","",A250^('Log_working_3-way'!$D249))</f>
        <v>1.2729828020990519</v>
      </c>
      <c r="O250" s="21">
        <f>IF('Log_working_3-way'!$D249="","",B250^('Log_working_3-way'!$D249))</f>
        <v>7.0329025506632066</v>
      </c>
      <c r="P250" s="22">
        <f>IF('Log_working_3-way'!$D249="","",C250^('Log_working_3-way'!$D249))</f>
        <v>13.83994369227656</v>
      </c>
      <c r="Q250" s="37">
        <f t="shared" si="58"/>
        <v>78.238320910958066</v>
      </c>
      <c r="R250" s="37">
        <f t="shared" si="59"/>
        <v>15.64748895714656</v>
      </c>
      <c r="S250" s="37">
        <f t="shared" si="60"/>
        <v>8.3683046669497472</v>
      </c>
      <c r="V250" t="s">
        <v>301</v>
      </c>
      <c r="W250" t="s">
        <v>219</v>
      </c>
    </row>
    <row r="251" spans="1:23" ht="15" x14ac:dyDescent="0.25">
      <c r="A251">
        <v>1.48</v>
      </c>
      <c r="B251">
        <v>4.74</v>
      </c>
      <c r="C251">
        <v>6.67</v>
      </c>
      <c r="D251" s="20">
        <f t="shared" si="54"/>
        <v>3.6571177291956136E-2</v>
      </c>
      <c r="E251" s="17">
        <f>IF(OR($A251="",$B251="",$C251=""),"",A251*'MPTO_working_3-way'!$I250)</f>
        <v>1.5341253423920951</v>
      </c>
      <c r="F251" s="21">
        <f>IF(OR($A251="",$B251="",$C251=""),"",B251*'MPTO_working_3-way'!$I250)</f>
        <v>4.9133473803638719</v>
      </c>
      <c r="G251" s="22">
        <f>IF(OR($A251="",$B251="",$C251=""),"",C251*'MPTO_working_3-way'!$I250)</f>
        <v>6.9139297525373475</v>
      </c>
      <c r="H251" s="17">
        <f>IF(OR($A251="",$B251="",$C251=""),"",'MPTO_working_3-way'!E250)</f>
        <v>1.5071924355414861</v>
      </c>
      <c r="I251" s="21">
        <f>IF(OR($A251="",$B251="",$C251=""),"",'MPTO_working_3-way'!F250)</f>
        <v>5.0306853771902569</v>
      </c>
      <c r="J251" s="22">
        <f>IF(OR($A251="",$B251="",$C251=""),"",'MPTO_working_3-way'!G250)</f>
        <v>7.2603374382137025</v>
      </c>
      <c r="K251" s="17">
        <f>IF(OR($A251="",$B251="",$C251=""),"",'OddsRatio_working_3-way'!H250)</f>
        <v>1.515748069061313</v>
      </c>
      <c r="L251" s="21">
        <f>IF(OR($A251="",$B251="",$C251=""),"",'OddsRatio_working_3-way'!I250)</f>
        <v>5.0185370381027319</v>
      </c>
      <c r="M251" s="22">
        <f>IF(OR($A251="",$B251="",$C251=""),"",'OddsRatio_working_3-way'!J250)</f>
        <v>7.0922740657867607</v>
      </c>
      <c r="N251" s="17">
        <f>IF('Log_working_3-way'!$D250="","",A251^('Log_working_3-way'!$D250))</f>
        <v>1.5050717663145627</v>
      </c>
      <c r="O251" s="21">
        <f>IF('Log_working_3-way'!$D250="","",B251^('Log_working_3-way'!$D250))</f>
        <v>5.0668093859241887</v>
      </c>
      <c r="P251" s="22">
        <f>IF('Log_working_3-way'!$D250="","",C251^('Log_working_3-way'!$D250))</f>
        <v>7.2350003438022163</v>
      </c>
      <c r="Q251" s="37">
        <f t="shared" si="58"/>
        <v>66.348528324502368</v>
      </c>
      <c r="R251" s="37">
        <f t="shared" si="59"/>
        <v>20.35272335916013</v>
      </c>
      <c r="S251" s="37">
        <f t="shared" si="60"/>
        <v>14.463554531097303</v>
      </c>
      <c r="V251" t="s">
        <v>161</v>
      </c>
      <c r="W251" t="s">
        <v>287</v>
      </c>
    </row>
    <row r="252" spans="1:23" ht="15" x14ac:dyDescent="0.25">
      <c r="A252">
        <v>1.22</v>
      </c>
      <c r="B252">
        <v>6.4</v>
      </c>
      <c r="C252">
        <v>13.87</v>
      </c>
      <c r="D252" s="20">
        <f t="shared" si="54"/>
        <v>4.8020184500100482E-2</v>
      </c>
      <c r="E252" s="17">
        <f>IF(OR($A252="",$B252="",$C252=""),"",A252*'MPTO_working_3-way'!$I251)</f>
        <v>1.2785846250901225</v>
      </c>
      <c r="F252" s="21">
        <f>IF(OR($A252="",$B252="",$C252=""),"",B252*'MPTO_working_3-way'!$I251)</f>
        <v>6.7073291808006434</v>
      </c>
      <c r="G252" s="22">
        <f>IF(OR($A252="",$B252="",$C252=""),"",C252*'MPTO_working_3-way'!$I251)</f>
        <v>14.536039959016392</v>
      </c>
      <c r="H252" s="17">
        <f>IF(OR($A252="",$B252="",$C252=""),"",'MPTO_working_3-way'!E251)</f>
        <v>1.2442989287468926</v>
      </c>
      <c r="I252" s="21">
        <f>IF(OR($A252="",$B252="",$C252=""),"",'MPTO_working_3-way'!F251)</f>
        <v>7.1304668447028972</v>
      </c>
      <c r="J252" s="22">
        <f>IF(OR($A252="",$B252="",$C252=""),"",'MPTO_working_3-way'!G251)</f>
        <v>17.828068719833009</v>
      </c>
      <c r="K252" s="17">
        <f>IF(OR($A252="",$B252="",$C252=""),"",'OddsRatio_working_3-way'!H251)</f>
        <v>1.2530521028099577</v>
      </c>
      <c r="L252" s="21">
        <f>IF(OR($A252="",$B252="",$C252=""),"",'OddsRatio_working_3-way'!I251)</f>
        <v>7.2112788871535063</v>
      </c>
      <c r="M252" s="22">
        <f>IF(OR($A252="",$B252="",$C252=""),"",'OddsRatio_working_3-way'!J251)</f>
        <v>15.803548014382519</v>
      </c>
      <c r="N252" s="17">
        <f>IF('Log_working_3-way'!$D251="","",A252^('Log_working_3-way'!$D251))</f>
        <v>1.2394941529878944</v>
      </c>
      <c r="O252" s="21">
        <f>IF('Log_working_3-way'!$D251="","",B252^('Log_working_3-way'!$D251))</f>
        <v>7.420771712002951</v>
      </c>
      <c r="P252" s="22">
        <f>IF('Log_working_3-way'!$D251="","",C252^('Log_working_3-way'!$D251))</f>
        <v>17.105012882111094</v>
      </c>
      <c r="Q252" s="37">
        <f t="shared" si="58"/>
        <v>80.366540298084075</v>
      </c>
      <c r="R252" s="37">
        <f t="shared" si="59"/>
        <v>14.909063996179647</v>
      </c>
      <c r="S252" s="37">
        <f t="shared" si="60"/>
        <v>6.8794527451730172</v>
      </c>
      <c r="V252" t="s">
        <v>299</v>
      </c>
      <c r="W252" t="s">
        <v>300</v>
      </c>
    </row>
    <row r="253" spans="1:23" ht="15" x14ac:dyDescent="0.25">
      <c r="A253">
        <v>1.45</v>
      </c>
      <c r="B253">
        <v>4.25</v>
      </c>
      <c r="C253">
        <v>8.34</v>
      </c>
      <c r="D253" s="20">
        <f t="shared" si="54"/>
        <v>4.4853366799461059E-2</v>
      </c>
      <c r="E253" s="17">
        <f>IF(OR($A253="",$B253="",$C253=""),"",A253*'MPTO_working_3-way'!$I252)</f>
        <v>1.5150373818592184</v>
      </c>
      <c r="F253" s="21">
        <f>IF(OR($A253="",$B253="",$C253=""),"",B253*'MPTO_working_3-way'!$I252)</f>
        <v>4.4406268088977097</v>
      </c>
      <c r="G253" s="22">
        <f>IF(OR($A253="",$B253="",$C253=""),"",C253*'MPTO_working_3-way'!$I252)</f>
        <v>8.714077079107506</v>
      </c>
      <c r="H253" s="17">
        <f>IF(OR($A253="",$B253="",$C253=""),"",'MPTO_working_3-way'!E252)</f>
        <v>1.4821313133983307</v>
      </c>
      <c r="I253" s="21">
        <f>IF(OR($A253="",$B253="",$C253=""),"",'MPTO_working_3-way'!F252)</f>
        <v>4.5383788954707684</v>
      </c>
      <c r="J253" s="22">
        <f>IF(OR($A253="",$B253="",$C253=""),"",'MPTO_working_3-way'!G252)</f>
        <v>9.5280786046439783</v>
      </c>
      <c r="K253" s="17">
        <f>IF(OR($A253="",$B253="",$C253=""),"",'OddsRatio_working_3-way'!H252)</f>
        <v>1.4926651027847899</v>
      </c>
      <c r="L253" s="21">
        <f>IF(OR($A253="",$B253="",$C253=""),"",'OddsRatio_working_3-way'!I252)</f>
        <v>4.5581368534457072</v>
      </c>
      <c r="M253" s="22">
        <f>IF(OR($A253="",$B253="",$C253=""),"",'OddsRatio_working_3-way'!J252)</f>
        <v>9.0359152320896889</v>
      </c>
      <c r="N253" s="17">
        <f>IF('Log_working_3-way'!$D252="","",A253^('Log_working_3-way'!$D252))</f>
        <v>1.4797292651930534</v>
      </c>
      <c r="O253" s="21">
        <f>IF('Log_working_3-way'!$D252="","",B253^('Log_working_3-way'!$D252))</f>
        <v>4.599523686396811</v>
      </c>
      <c r="P253" s="22">
        <f>IF('Log_working_3-way'!$D252="","",C253^('Log_working_3-way'!$D252))</f>
        <v>9.3644458906296109</v>
      </c>
      <c r="Q253" s="37">
        <f t="shared" si="58"/>
        <v>67.470405014730616</v>
      </c>
      <c r="R253" s="37">
        <f t="shared" si="59"/>
        <v>22.519343395312891</v>
      </c>
      <c r="S253" s="37">
        <f t="shared" si="60"/>
        <v>11.475684583942421</v>
      </c>
      <c r="V253" t="s">
        <v>310</v>
      </c>
      <c r="W253" t="s">
        <v>308</v>
      </c>
    </row>
    <row r="254" spans="1:23" ht="15" x14ac:dyDescent="0.25">
      <c r="A254">
        <v>3.16</v>
      </c>
      <c r="B254">
        <v>3.73</v>
      </c>
      <c r="C254">
        <v>2.2000000000000002</v>
      </c>
      <c r="D254" s="20">
        <f t="shared" si="54"/>
        <v>3.9097665493294409E-2</v>
      </c>
      <c r="E254" s="17">
        <f>IF(OR($A254="",$B254="",$C254=""),"",A254*'MPTO_working_3-way'!$I253)</f>
        <v>3.2835486229588104</v>
      </c>
      <c r="F254" s="21">
        <f>IF(OR($A254="",$B254="",$C254=""),"",B254*'MPTO_working_3-way'!$I253)</f>
        <v>3.875834292289988</v>
      </c>
      <c r="G254" s="22">
        <f>IF(OR($A254="",$B254="",$C254=""),"",C254*'MPTO_working_3-way'!$I253)</f>
        <v>2.286014864085248</v>
      </c>
      <c r="H254" s="17">
        <f>IF(OR($A254="",$B254="",$C254=""),"",'MPTO_working_3-way'!E253)</f>
        <v>3.2957275327738835</v>
      </c>
      <c r="I254" s="21">
        <f>IF(OR($A254="",$B254="",$C254=""),"",'MPTO_working_3-way'!F253)</f>
        <v>3.9205852588629457</v>
      </c>
      <c r="J254" s="22">
        <f>IF(OR($A254="",$B254="",$C254=""),"",'MPTO_working_3-way'!G253)</f>
        <v>2.2649394873897126</v>
      </c>
      <c r="K254" s="17">
        <f>IF(OR($A254="",$B254="",$C254=""),"",'OddsRatio_working_3-way'!H253)</f>
        <v>3.29294733831459</v>
      </c>
      <c r="L254" s="21">
        <f>IF(OR($A254="",$B254="",$C254=""),"",'OddsRatio_working_3-way'!I253)</f>
        <v>3.8980306637031621</v>
      </c>
      <c r="M254" s="22">
        <f>IF(OR($A254="",$B254="",$C254=""),"",'OddsRatio_working_3-way'!J253)</f>
        <v>2.2738596323969942</v>
      </c>
      <c r="N254" s="17">
        <f>IF('Log_working_3-way'!$D253="","",A254^('Log_working_3-way'!$D253))</f>
        <v>3.2977759033571217</v>
      </c>
      <c r="O254" s="21">
        <f>IF('Log_working_3-way'!$D253="","",B254^('Log_working_3-way'!$D253))</f>
        <v>3.9166455633142769</v>
      </c>
      <c r="P254" s="22">
        <f>IF('Log_working_3-way'!$D253="","",C254^('Log_working_3-way'!$D253))</f>
        <v>2.2652888791867234</v>
      </c>
      <c r="Q254" s="37">
        <f t="shared" si="58"/>
        <v>30.342314103810018</v>
      </c>
      <c r="R254" s="37">
        <f t="shared" si="59"/>
        <v>25.800896647961764</v>
      </c>
      <c r="S254" s="37">
        <f t="shared" si="60"/>
        <v>43.744247498589708</v>
      </c>
      <c r="V254" t="s">
        <v>314</v>
      </c>
      <c r="W254" t="s">
        <v>311</v>
      </c>
    </row>
    <row r="255" spans="1:23" ht="15" x14ac:dyDescent="0.25">
      <c r="A255">
        <v>1.43</v>
      </c>
      <c r="B255">
        <v>4.7300000000000004</v>
      </c>
      <c r="C255">
        <v>7.53</v>
      </c>
      <c r="D255" s="20">
        <f t="shared" si="54"/>
        <v>4.3519314620954486E-2</v>
      </c>
      <c r="E255" s="17">
        <f>IF(OR($A255="",$B255="",$C255=""),"",A255*'MPTO_working_3-way'!$I254)</f>
        <v>1.4922326199079647</v>
      </c>
      <c r="F255" s="21">
        <f>IF(OR($A255="",$B255="",$C255=""),"",B255*'MPTO_working_3-way'!$I254)</f>
        <v>4.9358463581571153</v>
      </c>
      <c r="G255" s="22">
        <f>IF(OR($A255="",$B255="",$C255=""),"",C255*'MPTO_working_3-way'!$I254)</f>
        <v>7.8577004390957876</v>
      </c>
      <c r="H255" s="17">
        <f>IF(OR($A255="",$B255="",$C255=""),"",'MPTO_working_3-way'!E254)</f>
        <v>1.4602926116858177</v>
      </c>
      <c r="I255" s="21">
        <f>IF(OR($A255="",$B255="",$C255=""),"",'MPTO_working_3-way'!F254)</f>
        <v>5.0784608933104272</v>
      </c>
      <c r="J255" s="22">
        <f>IF(OR($A255="",$B255="",$C255=""),"",'MPTO_working_3-way'!G254)</f>
        <v>8.453393597967862</v>
      </c>
      <c r="K255" s="17">
        <f>IF(OR($A255="",$B255="",$C255=""),"",'OddsRatio_working_3-way'!H254)</f>
        <v>1.4701249097597078</v>
      </c>
      <c r="L255" s="21">
        <f>IF(OR($A255="",$B255="",$C255=""),"",'OddsRatio_working_3-way'!I254)</f>
        <v>5.0780602637295598</v>
      </c>
      <c r="M255" s="22">
        <f>IF(OR($A255="",$B255="",$C255=""),"",'OddsRatio_working_3-way'!J254)</f>
        <v>8.139338745885798</v>
      </c>
      <c r="N255" s="17">
        <f>IF('Log_working_3-way'!$D254="","",A255^('Log_working_3-way'!$D254))</f>
        <v>1.4574971811293751</v>
      </c>
      <c r="O255" s="21">
        <f>IF('Log_working_3-way'!$D254="","",B255^('Log_working_3-way'!$D254))</f>
        <v>5.138042343732895</v>
      </c>
      <c r="P255" s="22">
        <f>IF('Log_working_3-way'!$D254="","",C255^('Log_working_3-way'!$D254))</f>
        <v>8.3846424184921435</v>
      </c>
      <c r="Q255" s="37">
        <f t="shared" si="58"/>
        <v>68.479426109371445</v>
      </c>
      <c r="R255" s="37">
        <f t="shared" si="59"/>
        <v>20.259949914108905</v>
      </c>
      <c r="S255" s="37">
        <f t="shared" si="60"/>
        <v>12.726369600761636</v>
      </c>
      <c r="V255" t="s">
        <v>294</v>
      </c>
      <c r="W255" t="s">
        <v>194</v>
      </c>
    </row>
    <row r="256" spans="1:23" ht="15" x14ac:dyDescent="0.25">
      <c r="A256">
        <v>3.12</v>
      </c>
      <c r="B256">
        <v>3.44</v>
      </c>
      <c r="C256">
        <v>2.34</v>
      </c>
      <c r="D256" s="20">
        <f t="shared" si="54"/>
        <v>3.8560922281852594E-2</v>
      </c>
      <c r="E256" s="17">
        <f>IF(OR($A256="",$B256="",$C256=""),"",A256*'MPTO_working_3-way'!$I255)</f>
        <v>3.2403100775193803</v>
      </c>
      <c r="F256" s="21">
        <f>IF(OR($A256="",$B256="",$C256=""),"",B256*'MPTO_working_3-way'!$I255)</f>
        <v>3.5726495726495728</v>
      </c>
      <c r="G256" s="22">
        <f>IF(OR($A256="",$B256="",$C256=""),"",C256*'MPTO_working_3-way'!$I255)</f>
        <v>2.4302325581395348</v>
      </c>
      <c r="H256" s="17">
        <f>IF(OR($A256="",$B256="",$C256=""),"",'MPTO_working_3-way'!E255)</f>
        <v>3.250349951545171</v>
      </c>
      <c r="I256" s="21">
        <f>IF(OR($A256="",$B256="",$C256=""),"",'MPTO_working_3-way'!F255)</f>
        <v>3.5991415285560993</v>
      </c>
      <c r="J256" s="22">
        <f>IF(OR($A256="",$B256="",$C256=""),"",'MPTO_working_3-way'!G255)</f>
        <v>2.4125639386189257</v>
      </c>
      <c r="K256" s="17">
        <f>IF(OR($A256="",$B256="",$C256=""),"",'OddsRatio_working_3-way'!H255)</f>
        <v>3.2470070538120681</v>
      </c>
      <c r="L256" s="21">
        <f>IF(OR($A256="",$B256="",$C256=""),"",'OddsRatio_working_3-way'!I255)</f>
        <v>3.5861779298591721</v>
      </c>
      <c r="M256" s="22">
        <f>IF(OR($A256="",$B256="",$C256=""),"",'OddsRatio_working_3-way'!J255)</f>
        <v>2.4202780434472499</v>
      </c>
      <c r="N256" s="17">
        <f>IF('Log_working_3-way'!$D255="","",A256^('Log_working_3-way'!$D255))</f>
        <v>3.2510568627775771</v>
      </c>
      <c r="O256" s="21">
        <f>IF('Log_working_3-way'!$D255="","",B256^('Log_working_3-way'!$D255))</f>
        <v>3.5971773688238775</v>
      </c>
      <c r="P256" s="22">
        <f>IF('Log_working_3-way'!$D255="","",C256^('Log_working_3-way'!$D255))</f>
        <v>2.4130576912373183</v>
      </c>
      <c r="Q256" s="37">
        <f t="shared" si="58"/>
        <v>30.765917975220297</v>
      </c>
      <c r="R256" s="37">
        <f t="shared" si="59"/>
        <v>27.990430622009566</v>
      </c>
      <c r="S256" s="37">
        <f t="shared" si="60"/>
        <v>41.148325358851679</v>
      </c>
      <c r="V256" t="s">
        <v>50</v>
      </c>
      <c r="W256" t="s">
        <v>193</v>
      </c>
    </row>
    <row r="257" spans="1:23" ht="15" x14ac:dyDescent="0.25">
      <c r="A257">
        <v>2.88</v>
      </c>
      <c r="B257">
        <v>3.28</v>
      </c>
      <c r="C257">
        <v>2.57</v>
      </c>
      <c r="D257" s="20">
        <f t="shared" si="54"/>
        <v>4.1205329368468657E-2</v>
      </c>
      <c r="E257" s="17">
        <f>IF(OR($A257="",$B257="",$C257=""),"",A257*'MPTO_working_3-way'!$I256)</f>
        <v>2.9986713485811896</v>
      </c>
      <c r="F257" s="21">
        <f>IF(OR($A257="",$B257="",$C257=""),"",B257*'MPTO_working_3-way'!$I256)</f>
        <v>3.415153480328577</v>
      </c>
      <c r="G257" s="22">
        <f>IF(OR($A257="",$B257="",$C257=""),"",C257*'MPTO_working_3-way'!$I256)</f>
        <v>2.6758976964769641</v>
      </c>
      <c r="H257" s="17">
        <f>IF(OR($A257="",$B257="",$C257=""),"",'MPTO_working_3-way'!E256)</f>
        <v>2.998616626307288</v>
      </c>
      <c r="I257" s="21">
        <f>IF(OR($A257="",$B257="",$C257=""),"",'MPTO_working_3-way'!F256)</f>
        <v>3.4347389755206073</v>
      </c>
      <c r="J257" s="22">
        <f>IF(OR($A257="",$B257="",$C257=""),"",'MPTO_working_3-way'!G256)</f>
        <v>2.6640385139856653</v>
      </c>
      <c r="K257" s="17">
        <f>IF(OR($A257="",$B257="",$C257=""),"",'OddsRatio_working_3-way'!H256)</f>
        <v>2.9992787709369755</v>
      </c>
      <c r="L257" s="21">
        <f>IF(OR($A257="",$B257="",$C257=""),"",'OddsRatio_working_3-way'!I256)</f>
        <v>3.4246572328384595</v>
      </c>
      <c r="M257" s="22">
        <f>IF(OR($A257="",$B257="",$C257=""),"",'OddsRatio_working_3-way'!J256)</f>
        <v>2.6696104629633246</v>
      </c>
      <c r="N257" s="17">
        <f>IF('Log_working_3-way'!$D256="","",A257^('Log_working_3-way'!$D256))</f>
        <v>2.9992078201861196</v>
      </c>
      <c r="O257" s="21">
        <f>IF('Log_working_3-way'!$D256="","",B257^('Log_working_3-way'!$D256))</f>
        <v>3.43283974269736</v>
      </c>
      <c r="P257" s="22">
        <f>IF('Log_working_3-way'!$D256="","",C257^('Log_working_3-way'!$D256))</f>
        <v>2.6647153247019477</v>
      </c>
      <c r="Q257" s="37">
        <f t="shared" si="58"/>
        <v>33.348711243273264</v>
      </c>
      <c r="R257" s="37">
        <f t="shared" si="59"/>
        <v>29.281260879197397</v>
      </c>
      <c r="S257" s="37">
        <f t="shared" si="60"/>
        <v>37.37063645282781</v>
      </c>
      <c r="V257" t="s">
        <v>319</v>
      </c>
      <c r="W257" t="s">
        <v>315</v>
      </c>
    </row>
    <row r="258" spans="1:23" ht="15" x14ac:dyDescent="0.25">
      <c r="A258">
        <v>1.99</v>
      </c>
      <c r="B258">
        <v>3.55</v>
      </c>
      <c r="C258">
        <v>3.94</v>
      </c>
      <c r="D258" s="20">
        <f t="shared" si="54"/>
        <v>3.8009810258125665E-2</v>
      </c>
      <c r="E258" s="17">
        <f>IF(OR($A258="",$B258="",$C258=""),"",A258*'MPTO_working_3-way'!$I257)</f>
        <v>2.0656395224136701</v>
      </c>
      <c r="F258" s="21">
        <f>IF(OR($A258="",$B258="",$C258=""),"",B258*'MPTO_working_3-way'!$I257)</f>
        <v>3.6849348264163457</v>
      </c>
      <c r="G258" s="22">
        <f>IF(OR($A258="",$B258="",$C258=""),"",C258*'MPTO_working_3-way'!$I257)</f>
        <v>4.0897586524170153</v>
      </c>
      <c r="H258" s="17">
        <f>IF(OR($A258="",$B258="",$C258=""),"",'MPTO_working_3-way'!E257)</f>
        <v>2.0414719887499775</v>
      </c>
      <c r="I258" s="21">
        <f>IF(OR($A258="",$B258="",$C258=""),"",'MPTO_working_3-way'!F257)</f>
        <v>3.7171929274749673</v>
      </c>
      <c r="J258" s="22">
        <f>IF(OR($A258="",$B258="",$C258=""),"",'MPTO_working_3-way'!G257)</f>
        <v>4.1470172376888019</v>
      </c>
      <c r="K258" s="17">
        <f>IF(OR($A258="",$B258="",$C258=""),"",'OddsRatio_working_3-way'!H257)</f>
        <v>2.0509479368473116</v>
      </c>
      <c r="L258" s="21">
        <f>IF(OR($A258="",$B258="",$C258=""),"",'OddsRatio_working_3-way'!I257)</f>
        <v>3.7069871100612555</v>
      </c>
      <c r="M258" s="22">
        <f>IF(OR($A258="",$B258="",$C258=""),"",'OddsRatio_working_3-way'!J257)</f>
        <v>4.1209969033647429</v>
      </c>
      <c r="N258" s="17">
        <f>IF('Log_working_3-way'!$D257="","",A258^('Log_working_3-way'!$D257))</f>
        <v>2.0412083804069261</v>
      </c>
      <c r="O258" s="21">
        <f>IF('Log_working_3-way'!$D257="","",B258^('Log_working_3-way'!$D257))</f>
        <v>3.7200082947784545</v>
      </c>
      <c r="P258" s="22">
        <f>IF('Log_working_3-way'!$D257="","",C258^('Log_working_3-way'!$D257))</f>
        <v>4.1446051208679284</v>
      </c>
      <c r="Q258" s="37">
        <f t="shared" si="58"/>
        <v>48.984262606136184</v>
      </c>
      <c r="R258" s="37">
        <f t="shared" si="59"/>
        <v>27.137522021590677</v>
      </c>
      <c r="S258" s="37">
        <f t="shared" si="60"/>
        <v>24.451320603209869</v>
      </c>
      <c r="V258" t="s">
        <v>168</v>
      </c>
      <c r="W258" t="s">
        <v>318</v>
      </c>
    </row>
    <row r="259" spans="1:23" ht="15" x14ac:dyDescent="0.25">
      <c r="A259">
        <v>2.73</v>
      </c>
      <c r="B259">
        <v>3.27</v>
      </c>
      <c r="C259">
        <v>2.72</v>
      </c>
      <c r="D259" s="20">
        <f t="shared" si="54"/>
        <v>3.9757822677412458E-2</v>
      </c>
      <c r="E259" s="17">
        <f>IF(OR($A259="",$B259="",$C259=""),"",A259*'MPTO_working_3-way'!$I258)</f>
        <v>2.8385388559093361</v>
      </c>
      <c r="F259" s="21">
        <f>IF(OR($A259="",$B259="",$C259=""),"",B259*'MPTO_working_3-way'!$I258)</f>
        <v>3.4000080801551387</v>
      </c>
      <c r="G259" s="22">
        <f>IF(OR($A259="",$B259="",$C259=""),"",C259*'MPTO_working_3-way'!$I258)</f>
        <v>2.8281412776825623</v>
      </c>
      <c r="H259" s="17">
        <f>IF(OR($A259="",$B259="",$C259=""),"",'MPTO_working_3-way'!E258)</f>
        <v>2.8324779728539888</v>
      </c>
      <c r="I259" s="21">
        <f>IF(OR($A259="",$B259="",$C259=""),"",'MPTO_working_3-way'!F258)</f>
        <v>3.4181280902457329</v>
      </c>
      <c r="J259" s="22">
        <f>IF(OR($A259="",$B259="",$C259=""),"",'MPTO_working_3-way'!G258)</f>
        <v>2.8217146076419848</v>
      </c>
      <c r="K259" s="17">
        <f>IF(OR($A259="",$B259="",$C259=""),"",'OddsRatio_working_3-way'!H258)</f>
        <v>2.8356594589237187</v>
      </c>
      <c r="L259" s="21">
        <f>IF(OR($A259="",$B259="",$C259=""),"",'OddsRatio_working_3-way'!I258)</f>
        <v>3.4086398680675378</v>
      </c>
      <c r="M259" s="22">
        <f>IF(OR($A259="",$B259="",$C259=""),"",'OddsRatio_working_3-way'!J258)</f>
        <v>2.8250487106062407</v>
      </c>
      <c r="N259" s="17">
        <f>IF('Log_working_3-way'!$D258="","",A259^('Log_working_3-way'!$D258))</f>
        <v>2.8331298903663402</v>
      </c>
      <c r="O259" s="21">
        <f>IF('Log_working_3-way'!$D258="","",B259^('Log_working_3-way'!$D258))</f>
        <v>3.4162189554095592</v>
      </c>
      <c r="P259" s="22">
        <f>IF('Log_working_3-way'!$D258="","",C259^('Log_working_3-way'!$D258))</f>
        <v>2.822369689653045</v>
      </c>
      <c r="Q259" s="37">
        <f t="shared" si="58"/>
        <v>35.304775874122882</v>
      </c>
      <c r="R259" s="37">
        <f t="shared" si="59"/>
        <v>29.41169480851266</v>
      </c>
      <c r="S259" s="37">
        <f t="shared" si="60"/>
        <v>35.358912508763382</v>
      </c>
      <c r="V259" t="s">
        <v>312</v>
      </c>
      <c r="W259" t="s">
        <v>317</v>
      </c>
    </row>
    <row r="260" spans="1:23" ht="15" x14ac:dyDescent="0.25">
      <c r="A260">
        <v>1.54</v>
      </c>
      <c r="B260">
        <v>4.21</v>
      </c>
      <c r="C260">
        <v>6.39</v>
      </c>
      <c r="D260" s="20">
        <f t="shared" si="54"/>
        <v>4.3374863253756502E-2</v>
      </c>
      <c r="E260" s="17">
        <f>IF(OR($A260="",$B260="",$C260=""),"",A260*'MPTO_working_3-way'!$I259)</f>
        <v>1.6067972894107851</v>
      </c>
      <c r="F260" s="21">
        <f>IF(OR($A260="",$B260="",$C260=""),"",B260*'MPTO_working_3-way'!$I259)</f>
        <v>4.3926081742983145</v>
      </c>
      <c r="G260" s="22">
        <f>IF(OR($A260="",$B260="",$C260=""),"",C260*'MPTO_working_3-way'!$I259)</f>
        <v>6.6671653761915035</v>
      </c>
      <c r="H260" s="17">
        <f>IF(OR($A260="",$B260="",$C260=""),"",'MPTO_working_3-way'!E259)</f>
        <v>1.5750701386308024</v>
      </c>
      <c r="I260" s="21">
        <f>IF(OR($A260="",$B260="",$C260=""),"",'MPTO_working_3-way'!F259)</f>
        <v>4.4828695408223656</v>
      </c>
      <c r="J260" s="22">
        <f>IF(OR($A260="",$B260="",$C260=""),"",'MPTO_working_3-way'!G259)</f>
        <v>7.0404569680351887</v>
      </c>
      <c r="K260" s="17">
        <f>IF(OR($A260="",$B260="",$C260=""),"",'OddsRatio_working_3-way'!H259)</f>
        <v>1.5855183530045551</v>
      </c>
      <c r="L260" s="21">
        <f>IF(OR($A260="",$B260="",$C260=""),"",'OddsRatio_working_3-way'!I259)</f>
        <v>4.480581320638187</v>
      </c>
      <c r="M260" s="22">
        <f>IF(OR($A260="",$B260="",$C260=""),"",'OddsRatio_working_3-way'!J259)</f>
        <v>6.8443405975825025</v>
      </c>
      <c r="N260" s="17">
        <f>IF('Log_working_3-way'!$D259="","",A260^('Log_working_3-way'!$D259))</f>
        <v>1.5729534278167798</v>
      </c>
      <c r="O260" s="21">
        <f>IF('Log_working_3-way'!$D259="","",B260^('Log_working_3-way'!$D259))</f>
        <v>4.5174565499954964</v>
      </c>
      <c r="P260" s="22">
        <f>IF('Log_working_3-way'!$D259="","",C260^('Log_working_3-way'!$D259))</f>
        <v>6.9984017676111101</v>
      </c>
      <c r="Q260" s="37">
        <f t="shared" si="58"/>
        <v>63.489236159939722</v>
      </c>
      <c r="R260" s="37">
        <f t="shared" si="59"/>
        <v>22.765517895520976</v>
      </c>
      <c r="S260" s="37">
        <f t="shared" si="60"/>
        <v>14.998877987502865</v>
      </c>
      <c r="V260" t="s">
        <v>278</v>
      </c>
      <c r="W260" t="s">
        <v>309</v>
      </c>
    </row>
    <row r="261" spans="1:23" ht="15" x14ac:dyDescent="0.25">
      <c r="A261">
        <v>1.76</v>
      </c>
      <c r="B261">
        <v>3.91</v>
      </c>
      <c r="C261">
        <v>4.63</v>
      </c>
      <c r="D261" s="20">
        <f t="shared" ref="D261:D324" si="61">IF(OR($A261="",$B261="",$C261=""),"",(1/A261)+(1/B261)+(1/C261)-1)</f>
        <v>3.9919015267432467E-2</v>
      </c>
      <c r="E261" s="17">
        <f>IF(OR($A261="",$B261="",$C261=""),"",A261*'MPTO_working_3-way'!$I260)</f>
        <v>1.8302574668706812</v>
      </c>
      <c r="F261" s="21">
        <f>IF(OR($A261="",$B261="",$C261=""),"",B261*'MPTO_working_3-way'!$I260)</f>
        <v>4.0660833496956608</v>
      </c>
      <c r="G261" s="22">
        <f>IF(OR($A261="",$B261="",$C261=""),"",C261*'MPTO_working_3-way'!$I260)</f>
        <v>4.8148250406882118</v>
      </c>
      <c r="H261" s="17">
        <f>IF(OR($A261="",$B261="",$C261=""),"",'MPTO_working_3-way'!E260)</f>
        <v>1.8022061462036811</v>
      </c>
      <c r="I261" s="21">
        <f>IF(OR($A261="",$B261="",$C261=""),"",'MPTO_working_3-way'!F260)</f>
        <v>4.1245934541522962</v>
      </c>
      <c r="J261" s="22">
        <f>IF(OR($A261="",$B261="",$C261=""),"",'MPTO_working_3-way'!G260)</f>
        <v>4.9339739805712188</v>
      </c>
      <c r="K261" s="17">
        <f>IF(OR($A261="",$B261="",$C261=""),"",'OddsRatio_working_3-way'!H260)</f>
        <v>1.8123073399968106</v>
      </c>
      <c r="L261" s="21">
        <f>IF(OR($A261="",$B261="",$C261=""),"",'OddsRatio_working_3-way'!I260)</f>
        <v>4.1102820518298921</v>
      </c>
      <c r="M261" s="22">
        <f>IF(OR($A261="",$B261="",$C261=""),"",'OddsRatio_working_3-way'!J260)</f>
        <v>4.8798363739321342</v>
      </c>
      <c r="N261" s="17">
        <f>IF('Log_working_3-way'!$D260="","",A261^('Log_working_3-way'!$D260))</f>
        <v>1.801100838066938</v>
      </c>
      <c r="O261" s="21">
        <f>IF('Log_working_3-way'!$D260="","",B261^('Log_working_3-way'!$D260))</f>
        <v>4.1338806623323769</v>
      </c>
      <c r="P261" s="22">
        <f>IF('Log_working_3-way'!$D260="","",C261^('Log_working_3-way'!$D260))</f>
        <v>4.9290087150673347</v>
      </c>
      <c r="Q261" s="37">
        <f t="shared" si="58"/>
        <v>55.487547975934071</v>
      </c>
      <c r="R261" s="37">
        <f t="shared" si="59"/>
        <v>24.593691619106831</v>
      </c>
      <c r="S261" s="37">
        <f t="shared" si="60"/>
        <v>20.769186658900153</v>
      </c>
      <c r="V261" t="s">
        <v>313</v>
      </c>
      <c r="W261" t="s">
        <v>308</v>
      </c>
    </row>
    <row r="262" spans="1:23" ht="15" x14ac:dyDescent="0.25">
      <c r="A262">
        <v>1.79</v>
      </c>
      <c r="B262">
        <v>3.6</v>
      </c>
      <c r="C262">
        <v>4.95</v>
      </c>
      <c r="D262" s="20">
        <f t="shared" si="61"/>
        <v>3.8457197675074717E-2</v>
      </c>
      <c r="E262" s="17">
        <f>IF(OR($A262="",$B262="",$C262=""),"",A262*'MPTO_working_3-way'!$I261)</f>
        <v>1.8588383838383837</v>
      </c>
      <c r="F262" s="21">
        <f>IF(OR($A262="",$B262="",$C262=""),"",B262*'MPTO_working_3-way'!$I261)</f>
        <v>3.7384459116302691</v>
      </c>
      <c r="G262" s="22">
        <f>IF(OR($A262="",$B262="",$C262=""),"",C262*'MPTO_working_3-way'!$I261)</f>
        <v>5.1403631284916198</v>
      </c>
      <c r="H262" s="17">
        <f>IF(OR($A262="",$B262="",$C262=""),"",'MPTO_working_3-way'!E261)</f>
        <v>1.8320381825387253</v>
      </c>
      <c r="I262" s="21">
        <f>IF(OR($A262="",$B262="",$C262=""),"",'MPTO_working_3-way'!F261)</f>
        <v>3.7741729376686073</v>
      </c>
      <c r="J262" s="22">
        <f>IF(OR($A262="",$B262="",$C262=""),"",'MPTO_working_3-way'!G261)</f>
        <v>5.2853805239349798</v>
      </c>
      <c r="K262" s="17">
        <f>IF(OR($A262="",$B262="",$C262=""),"",'OddsRatio_working_3-way'!H261)</f>
        <v>1.8419980332387205</v>
      </c>
      <c r="L262" s="21">
        <f>IF(OR($A262="",$B262="",$C262=""),"",'OddsRatio_working_3-way'!I261)</f>
        <v>3.7711327676211051</v>
      </c>
      <c r="M262" s="22">
        <f>IF(OR($A262="",$B262="",$C262=""),"",'OddsRatio_working_3-way'!J261)</f>
        <v>5.2099901661936023</v>
      </c>
      <c r="N262" s="17">
        <f>IF('Log_working_3-way'!$D261="","",A262^('Log_working_3-way'!$D261))</f>
        <v>1.831290300117159</v>
      </c>
      <c r="O262" s="21">
        <f>IF('Log_working_3-way'!$D261="","",B262^('Log_working_3-way'!$D261))</f>
        <v>3.7852334876727762</v>
      </c>
      <c r="P262" s="22">
        <f>IF('Log_working_3-way'!$D261="","",C262^('Log_working_3-way'!$D261))</f>
        <v>5.2700245664898633</v>
      </c>
      <c r="Q262" s="37">
        <f t="shared" si="58"/>
        <v>54.584015198540335</v>
      </c>
      <c r="R262" s="37">
        <f t="shared" si="59"/>
        <v>26.749083005026492</v>
      </c>
      <c r="S262" s="37">
        <f t="shared" si="60"/>
        <v>19.453878549110176</v>
      </c>
      <c r="V262" t="s">
        <v>310</v>
      </c>
      <c r="W262" t="s">
        <v>316</v>
      </c>
    </row>
    <row r="263" spans="1:23" ht="15" x14ac:dyDescent="0.25">
      <c r="A263">
        <v>3.48</v>
      </c>
      <c r="B263">
        <v>3.37</v>
      </c>
      <c r="C263">
        <v>2.2799999999999998</v>
      </c>
      <c r="D263" s="20">
        <f t="shared" si="61"/>
        <v>2.2688718111661066E-2</v>
      </c>
      <c r="E263" s="17">
        <f>IF(OR($A263="",$B263="",$C263=""),"",A263*'MPTO_working_3-way'!$I262)</f>
        <v>3.5589567390285803</v>
      </c>
      <c r="F263" s="21">
        <f>IF(OR($A263="",$B263="",$C263=""),"",B263*'MPTO_working_3-way'!$I262)</f>
        <v>3.446460980036298</v>
      </c>
      <c r="G263" s="22">
        <f>IF(OR($A263="",$B263="",$C263=""),"",C263*'MPTO_working_3-way'!$I262)</f>
        <v>2.3317302772945872</v>
      </c>
      <c r="H263" s="17">
        <f>IF(OR($A263="",$B263="",$C263=""),"",'MPTO_working_3-way'!E262)</f>
        <v>3.5740655194980171</v>
      </c>
      <c r="I263" s="21">
        <f>IF(OR($A263="",$B263="",$C263=""),"",'MPTO_working_3-way'!F262)</f>
        <v>3.4581375281680087</v>
      </c>
      <c r="J263" s="22">
        <f>IF(OR($A263="",$B263="",$C263=""),"",'MPTO_working_3-way'!G262)</f>
        <v>2.3200048310788302</v>
      </c>
      <c r="K263" s="17">
        <f>IF(OR($A263="",$B263="",$C263=""),"",'OddsRatio_working_3-way'!H262)</f>
        <v>3.5672536046334153</v>
      </c>
      <c r="L263" s="21">
        <f>IF(OR($A263="",$B263="",$C263=""),"",'OddsRatio_working_3-way'!I262)</f>
        <v>3.4533834850730627</v>
      </c>
      <c r="M263" s="22">
        <f>IF(OR($A263="",$B263="",$C263=""),"",'OddsRatio_working_3-way'!J262)</f>
        <v>2.3250341185204721</v>
      </c>
      <c r="N263" s="17">
        <f>IF('Log_working_3-way'!$D262="","",A263^('Log_working_3-way'!$D262))</f>
        <v>3.5734364296166405</v>
      </c>
      <c r="O263" s="21">
        <f>IF('Log_working_3-way'!$D262="","",B263^('Log_working_3-way'!$D262))</f>
        <v>3.4581222229408501</v>
      </c>
      <c r="P263" s="22">
        <f>IF('Log_working_3-way'!$D262="","",C263^('Log_working_3-way'!$D262))</f>
        <v>2.3202768712815125</v>
      </c>
      <c r="Q263" s="37">
        <f t="shared" si="58"/>
        <v>27.979341580186013</v>
      </c>
      <c r="R263" s="37">
        <f t="shared" si="59"/>
        <v>29.015271195365976</v>
      </c>
      <c r="S263" s="37">
        <f t="shared" si="60"/>
        <v>42.886606986133053</v>
      </c>
      <c r="V263" t="s">
        <v>382</v>
      </c>
      <c r="W263" t="s">
        <v>383</v>
      </c>
    </row>
    <row r="264" spans="1:23" ht="15" x14ac:dyDescent="0.25">
      <c r="A264">
        <v>1.37</v>
      </c>
      <c r="B264">
        <v>5.65</v>
      </c>
      <c r="C264">
        <v>8.52</v>
      </c>
      <c r="D264" s="20">
        <f t="shared" si="61"/>
        <v>2.4289049760527259E-2</v>
      </c>
      <c r="E264" s="17">
        <f>IF(OR($A264="",$B264="",$C264=""),"",A264*'MPTO_working_3-way'!$I263)</f>
        <v>1.4032759981719225</v>
      </c>
      <c r="F264" s="21">
        <f>IF(OR($A264="",$B264="",$C264=""),"",B264*'MPTO_working_3-way'!$I263)</f>
        <v>5.7872331311469791</v>
      </c>
      <c r="G264" s="22">
        <f>IF(OR($A264="",$B264="",$C264=""),"",C264*'MPTO_working_3-way'!$I263)</f>
        <v>8.7269427039596916</v>
      </c>
      <c r="H264" s="17">
        <f>IF(OR($A264="",$B264="",$C264=""),"",'MPTO_working_3-way'!E263)</f>
        <v>1.3853664841985445</v>
      </c>
      <c r="I264" s="21">
        <f>IF(OR($A264="",$B264="",$C264=""),"",'MPTO_working_3-way'!F263)</f>
        <v>5.9208453836798416</v>
      </c>
      <c r="J264" s="22">
        <f>IF(OR($A264="",$B264="",$C264=""),"",'MPTO_working_3-way'!G263)</f>
        <v>9.1512623232742776</v>
      </c>
      <c r="K264" s="17">
        <f>IF(OR($A264="",$B264="",$C264=""),"",'OddsRatio_working_3-way'!H263)</f>
        <v>1.3907979025103139</v>
      </c>
      <c r="L264" s="21">
        <f>IF(OR($A264="",$B264="",$C264=""),"",'OddsRatio_working_3-way'!I263)</f>
        <v>5.9113790450620565</v>
      </c>
      <c r="M264" s="22">
        <f>IF(OR($A264="",$B264="",$C264=""),"",'OddsRatio_working_3-way'!J263)</f>
        <v>8.9427033158853018</v>
      </c>
      <c r="N264" s="17">
        <f>IF('Log_working_3-way'!$D263="","",A264^('Log_working_3-way'!$D263))</f>
        <v>1.3836712688620001</v>
      </c>
      <c r="O264" s="21">
        <f>IF('Log_working_3-way'!$D263="","",B264^('Log_working_3-way'!$D263))</f>
        <v>5.9671794320969953</v>
      </c>
      <c r="P264" s="22">
        <f>IF('Log_working_3-way'!$D263="","",C264^('Log_working_3-way'!$D263))</f>
        <v>9.1156354346604669</v>
      </c>
      <c r="Q264" s="37">
        <f t="shared" si="58"/>
        <v>72.18306573790943</v>
      </c>
      <c r="R264" s="37">
        <f t="shared" si="59"/>
        <v>17.279414485965397</v>
      </c>
      <c r="S264" s="37">
        <f t="shared" si="60"/>
        <v>11.458766648556868</v>
      </c>
      <c r="V264" t="s">
        <v>384</v>
      </c>
      <c r="W264" t="s">
        <v>385</v>
      </c>
    </row>
    <row r="265" spans="1:23" ht="15" x14ac:dyDescent="0.25">
      <c r="A265">
        <v>1.85</v>
      </c>
      <c r="B265">
        <v>3.43</v>
      </c>
      <c r="C265">
        <v>4.42</v>
      </c>
      <c r="D265" s="20">
        <f t="shared" si="61"/>
        <v>5.8330073936316396E-2</v>
      </c>
      <c r="E265" s="17">
        <f>IF(OR($A265="",$B265="",$C265=""),"",A265*'MPTO_working_3-way'!$I264)</f>
        <v>1.9579106367821855</v>
      </c>
      <c r="F265" s="21">
        <f>IF(OR($A265="",$B265="",$C265=""),"",B265*'MPTO_working_3-way'!$I264)</f>
        <v>3.6300721536015654</v>
      </c>
      <c r="G265" s="22">
        <f>IF(OR($A265="",$B265="",$C265=""),"",C265*'MPTO_working_3-way'!$I264)</f>
        <v>4.6778189267985182</v>
      </c>
      <c r="H265" s="17">
        <f>IF(OR($A265="",$B265="",$C265=""),"",'MPTO_working_3-way'!E264)</f>
        <v>1.9190278386919983</v>
      </c>
      <c r="I265" s="21">
        <f>IF(OR($A265="",$B265="",$C265=""),"",'MPTO_working_3-way'!F264)</f>
        <v>3.6750947040424968</v>
      </c>
      <c r="J265" s="22">
        <f>IF(OR($A265="",$B265="",$C265=""),"",'MPTO_working_3-way'!G264)</f>
        <v>4.8355668885567136</v>
      </c>
      <c r="K265" s="17">
        <f>IF(OR($A265="",$B265="",$C265=""),"",'OddsRatio_working_3-way'!H264)</f>
        <v>1.9335521773864668</v>
      </c>
      <c r="L265" s="21">
        <f>IF(OR($A265="",$B265="",$C265=""),"",'OddsRatio_working_3-way'!I264)</f>
        <v>3.668860930646018</v>
      </c>
      <c r="M265" s="22">
        <f>IF(OR($A265="",$B265="",$C265=""),"",'OddsRatio_working_3-way'!J264)</f>
        <v>4.7561746431314322</v>
      </c>
      <c r="N265" s="17">
        <f>IF('Log_working_3-way'!$D264="","",A265^('Log_working_3-way'!$D264))</f>
        <v>1.9179162411668043</v>
      </c>
      <c r="O265" s="21">
        <f>IF('Log_working_3-way'!$D264="","",B265^('Log_working_3-way'!$D264))</f>
        <v>3.686936447285726</v>
      </c>
      <c r="P265" s="22">
        <f>IF('Log_working_3-way'!$D264="","",C265^('Log_working_3-way'!$D264))</f>
        <v>4.8222307556699917</v>
      </c>
      <c r="Q265" s="37">
        <f t="shared" si="58"/>
        <v>52.109718256176841</v>
      </c>
      <c r="R265" s="37">
        <f t="shared" si="59"/>
        <v>27.547661800822691</v>
      </c>
      <c r="S265" s="37">
        <f t="shared" si="60"/>
        <v>21.377484157651999</v>
      </c>
      <c r="V265" t="s">
        <v>330</v>
      </c>
      <c r="W265" t="s">
        <v>331</v>
      </c>
    </row>
    <row r="266" spans="1:23" ht="15" x14ac:dyDescent="0.25">
      <c r="A266">
        <v>1.98</v>
      </c>
      <c r="B266">
        <v>3.48</v>
      </c>
      <c r="C266">
        <v>3.79</v>
      </c>
      <c r="D266" s="20">
        <f t="shared" si="61"/>
        <v>5.6259069633648906E-2</v>
      </c>
      <c r="E266" s="17">
        <f>IF(OR($A266="",$B266="",$C266=""),"",A266*'MPTO_working_3-way'!$I265)</f>
        <v>2.0913929578746249</v>
      </c>
      <c r="F266" s="21">
        <f>IF(OR($A266="",$B266="",$C266=""),"",B266*'MPTO_working_3-way'!$I265)</f>
        <v>3.6757815623250982</v>
      </c>
      <c r="G266" s="22">
        <f>IF(OR($A266="",$B266="",$C266=""),"",C266*'MPTO_working_3-way'!$I265)</f>
        <v>4.0032218739115297</v>
      </c>
      <c r="H266" s="17">
        <f>IF(OR($A266="",$B266="",$C266=""),"",'MPTO_working_3-way'!E265)</f>
        <v>2.0563544689102033</v>
      </c>
      <c r="I266" s="21">
        <f>IF(OR($A266="",$B266="",$C266=""),"",'MPTO_working_3-way'!F265)</f>
        <v>3.7229624695914394</v>
      </c>
      <c r="J266" s="22">
        <f>IF(OR($A266="",$B266="",$C266=""),"",'MPTO_working_3-way'!G265)</f>
        <v>4.0799803520630338</v>
      </c>
      <c r="K266" s="17">
        <f>IF(OR($A266="",$B266="",$C266=""),"",'OddsRatio_working_3-way'!H265)</f>
        <v>2.0698997896297233</v>
      </c>
      <c r="L266" s="21">
        <f>IF(OR($A266="",$B266="",$C266=""),"",'OddsRatio_working_3-way'!I265)</f>
        <v>3.7075015084507288</v>
      </c>
      <c r="M266" s="22">
        <f>IF(OR($A266="",$B266="",$C266=""),"",'OddsRatio_working_3-way'!J265)</f>
        <v>4.0459391970070691</v>
      </c>
      <c r="N266" s="17">
        <f>IF('Log_working_3-way'!$D265="","",A266^('Log_working_3-way'!$D265))</f>
        <v>2.055725676648454</v>
      </c>
      <c r="O266" s="21">
        <f>IF('Log_working_3-way'!$D265="","",B266^('Log_working_3-way'!$D265))</f>
        <v>3.7267972823026039</v>
      </c>
      <c r="P266" s="22">
        <f>IF('Log_working_3-way'!$D265="","",C266^('Log_working_3-way'!$D265))</f>
        <v>4.0778566857827041</v>
      </c>
      <c r="Q266" s="37">
        <f t="shared" si="58"/>
        <v>48.629748183928882</v>
      </c>
      <c r="R266" s="37">
        <f t="shared" si="59"/>
        <v>27.205098644856761</v>
      </c>
      <c r="S266" s="37">
        <f t="shared" si="60"/>
        <v>24.979879494485889</v>
      </c>
      <c r="V266" t="s">
        <v>332</v>
      </c>
      <c r="W266" t="s">
        <v>333</v>
      </c>
    </row>
    <row r="267" spans="1:23" ht="15" x14ac:dyDescent="0.25">
      <c r="A267">
        <v>2.54</v>
      </c>
      <c r="B267">
        <v>3.01</v>
      </c>
      <c r="C267">
        <v>3.18</v>
      </c>
      <c r="D267" s="20">
        <f t="shared" si="61"/>
        <v>4.0392109827868561E-2</v>
      </c>
      <c r="E267" s="17">
        <f>IF(OR($A267="",$B267="",$C267=""),"",A267*'MPTO_working_3-way'!$I266)</f>
        <v>2.6425959589627861</v>
      </c>
      <c r="F267" s="21">
        <f>IF(OR($A267="",$B267="",$C267=""),"",B267*'MPTO_working_3-way'!$I266)</f>
        <v>3.1315802505818842</v>
      </c>
      <c r="G267" s="22">
        <f>IF(OR($A267="",$B267="",$C267=""),"",C267*'MPTO_working_3-way'!$I266)</f>
        <v>3.3084469092526221</v>
      </c>
      <c r="H267" s="17">
        <f>IF(OR($A267="",$B267="",$C267=""),"",'MPTO_working_3-way'!E266)</f>
        <v>2.6299404197946066</v>
      </c>
      <c r="I267" s="21">
        <f>IF(OR($A267="",$B267="",$C267=""),"",'MPTO_working_3-way'!F266)</f>
        <v>3.1371380083900031</v>
      </c>
      <c r="J267" s="22">
        <f>IF(OR($A267="",$B267="",$C267=""),"",'MPTO_working_3-way'!G266)</f>
        <v>3.3222439908004726</v>
      </c>
      <c r="K267" s="17">
        <f>IF(OR($A267="",$B267="",$C267=""),"",'OddsRatio_working_3-way'!H266)</f>
        <v>2.6357266247730924</v>
      </c>
      <c r="L267" s="21">
        <f>IF(OR($A267="",$B267="",$C267=""),"",'OddsRatio_working_3-way'!I266)</f>
        <v>3.1349418933726723</v>
      </c>
      <c r="M267" s="22">
        <f>IF(OR($A267="",$B267="",$C267=""),"",'OddsRatio_working_3-way'!J266)</f>
        <v>3.3155091181852865</v>
      </c>
      <c r="N267" s="17">
        <f>IF('Log_working_3-way'!$D266="","",A267^('Log_working_3-way'!$D266))</f>
        <v>2.6305172076176198</v>
      </c>
      <c r="O267" s="21">
        <f>IF('Log_working_3-way'!$D266="","",B267^('Log_working_3-way'!$D266))</f>
        <v>3.1372105798103105</v>
      </c>
      <c r="P267" s="22">
        <f>IF('Log_working_3-way'!$D266="","",C267^('Log_working_3-way'!$D266))</f>
        <v>3.3212426855021588</v>
      </c>
      <c r="Q267" s="37">
        <f t="shared" si="58"/>
        <v>38.023675079228532</v>
      </c>
      <c r="R267" s="37">
        <f t="shared" si="59"/>
        <v>31.9327598203555</v>
      </c>
      <c r="S267" s="37">
        <f t="shared" si="60"/>
        <v>30.225662597254733</v>
      </c>
      <c r="V267" t="s">
        <v>386</v>
      </c>
      <c r="W267" t="s">
        <v>387</v>
      </c>
    </row>
    <row r="268" spans="1:23" ht="15" x14ac:dyDescent="0.25">
      <c r="A268">
        <v>2.52</v>
      </c>
      <c r="B268">
        <v>2.94</v>
      </c>
      <c r="C268">
        <v>3.31</v>
      </c>
      <c r="D268" s="20">
        <f t="shared" si="61"/>
        <v>3.9076254872543181E-2</v>
      </c>
      <c r="E268" s="17">
        <f>IF(OR($A268="",$B268="",$C268=""),"",A268*'MPTO_working_3-way'!$I267)</f>
        <v>2.6184721622788087</v>
      </c>
      <c r="F268" s="21">
        <f>IF(OR($A268="",$B268="",$C268=""),"",B268*'MPTO_working_3-way'!$I267)</f>
        <v>3.0548841893252767</v>
      </c>
      <c r="G268" s="22">
        <f>IF(OR($A268="",$B268="",$C268=""),"",C268*'MPTO_working_3-way'!$I267)</f>
        <v>3.4393424036281179</v>
      </c>
      <c r="H268" s="17">
        <f>IF(OR($A268="",$B268="",$C268=""),"",'MPTO_working_3-way'!E267)</f>
        <v>2.6055238559894329</v>
      </c>
      <c r="I268" s="21">
        <f>IF(OR($A268="",$B268="",$C268=""),"",'MPTO_working_3-way'!F267)</f>
        <v>3.0570696563952922</v>
      </c>
      <c r="J268" s="22">
        <f>IF(OR($A268="",$B268="",$C268=""),"",'MPTO_working_3-way'!G267)</f>
        <v>3.4591377294701253</v>
      </c>
      <c r="K268" s="17">
        <f>IF(OR($A268="",$B268="",$C268=""),"",'OddsRatio_working_3-way'!H267)</f>
        <v>2.6114937399882572</v>
      </c>
      <c r="L268" s="21">
        <f>IF(OR($A268="",$B268="",$C268=""),"",'OddsRatio_working_3-way'!I267)</f>
        <v>3.0567749049850126</v>
      </c>
      <c r="M268" s="22">
        <f>IF(OR($A268="",$B268="",$C268=""),"",'OddsRatio_working_3-way'!J267)</f>
        <v>3.4490464074821543</v>
      </c>
      <c r="N268" s="17">
        <f>IF('Log_working_3-way'!$D267="","",A268^('Log_working_3-way'!$D267))</f>
        <v>2.606164743493891</v>
      </c>
      <c r="O268" s="21">
        <f>IF('Log_working_3-way'!$D267="","",B268^('Log_working_3-way'!$D267))</f>
        <v>3.0576227971770167</v>
      </c>
      <c r="P268" s="22">
        <f>IF('Log_working_3-way'!$D267="","",C268^('Log_working_3-way'!$D267))</f>
        <v>3.4573012959413298</v>
      </c>
      <c r="Q268" s="37">
        <f t="shared" si="58"/>
        <v>38.37999785345491</v>
      </c>
      <c r="R268" s="37">
        <f t="shared" si="59"/>
        <v>32.734465139278065</v>
      </c>
      <c r="S268" s="37">
        <f t="shared" si="60"/>
        <v>29.0753255315642</v>
      </c>
      <c r="V268" t="s">
        <v>388</v>
      </c>
      <c r="W268" t="s">
        <v>389</v>
      </c>
    </row>
    <row r="269" spans="1:23" ht="15" x14ac:dyDescent="0.25">
      <c r="A269">
        <v>2.4300000000000002</v>
      </c>
      <c r="B269">
        <v>3.23</v>
      </c>
      <c r="C269">
        <v>3.14</v>
      </c>
      <c r="D269" s="20">
        <f t="shared" si="61"/>
        <v>3.9591494544287897E-2</v>
      </c>
      <c r="E269" s="17">
        <f>IF(OR($A269="",$B269="",$C269=""),"",A269*'MPTO_working_3-way'!$I268)</f>
        <v>2.5262073317426199</v>
      </c>
      <c r="F269" s="21">
        <f>IF(OR($A269="",$B269="",$C269=""),"",B269*'MPTO_working_3-way'!$I268)</f>
        <v>3.3578805273780499</v>
      </c>
      <c r="G269" s="22">
        <f>IF(OR($A269="",$B269="",$C269=""),"",C269*'MPTO_working_3-way'!$I268)</f>
        <v>3.2643172928690642</v>
      </c>
      <c r="H269" s="17">
        <f>IF(OR($A269="",$B269="",$C269=""),"",'MPTO_working_3-way'!E268)</f>
        <v>2.5105098169336122</v>
      </c>
      <c r="I269" s="21">
        <f>IF(OR($A269="",$B269="",$C269=""),"",'MPTO_working_3-way'!F268)</f>
        <v>3.3738150840758809</v>
      </c>
      <c r="J269" s="22">
        <f>IF(OR($A269="",$B269="",$C269=""),"",'MPTO_working_3-way'!G268)</f>
        <v>3.2757438700176764</v>
      </c>
      <c r="K269" s="17">
        <f>IF(OR($A269="",$B269="",$C269=""),"",'OddsRatio_working_3-way'!H268)</f>
        <v>2.5174777745013075</v>
      </c>
      <c r="L269" s="21">
        <f>IF(OR($A269="",$B269="",$C269=""),"",'OddsRatio_working_3-way'!I268)</f>
        <v>3.3664163896069326</v>
      </c>
      <c r="M269" s="22">
        <f>IF(OR($A269="",$B269="",$C269=""),"",'OddsRatio_working_3-way'!J268)</f>
        <v>3.2709107954075498</v>
      </c>
      <c r="N269" s="17">
        <f>IF('Log_working_3-way'!$D268="","",A269^('Log_working_3-way'!$D268))</f>
        <v>2.5110427612819204</v>
      </c>
      <c r="O269" s="21">
        <f>IF('Log_working_3-way'!$D268="","",B269^('Log_working_3-way'!$D268))</f>
        <v>3.3730061811665744</v>
      </c>
      <c r="P269" s="22">
        <f>IF('Log_working_3-way'!$D268="","",C269^('Log_working_3-way'!$D268))</f>
        <v>3.2755994549498535</v>
      </c>
      <c r="Q269" s="37">
        <f t="shared" si="58"/>
        <v>39.832546889675989</v>
      </c>
      <c r="R269" s="37">
        <f t="shared" si="59"/>
        <v>29.780690285036282</v>
      </c>
      <c r="S269" s="37">
        <f t="shared" si="60"/>
        <v>30.634276949257067</v>
      </c>
      <c r="V269" t="s">
        <v>390</v>
      </c>
      <c r="W269" t="s">
        <v>391</v>
      </c>
    </row>
    <row r="270" spans="1:23" ht="15" x14ac:dyDescent="0.25">
      <c r="A270">
        <v>15.14</v>
      </c>
      <c r="B270">
        <v>7</v>
      </c>
      <c r="C270">
        <v>1.2</v>
      </c>
      <c r="D270" s="20">
        <f t="shared" si="61"/>
        <v>4.2240674341070594E-2</v>
      </c>
      <c r="E270" s="17">
        <f>IF(OR($A270="",$B270="",$C270=""),"",A270*'MPTO_working_3-way'!$I269)</f>
        <v>15.779523809523809</v>
      </c>
      <c r="F270" s="21">
        <f>IF(OR($A270="",$B270="",$C270=""),"",B270*'MPTO_working_3-way'!$I269)</f>
        <v>7.2956847203874942</v>
      </c>
      <c r="G270" s="22">
        <f>IF(OR($A270="",$B270="",$C270=""),"",C270*'MPTO_working_3-way'!$I269)</f>
        <v>1.2506888092092847</v>
      </c>
      <c r="H270" s="17">
        <f>IF(OR($A270="",$B270="",$C270=""),"",'MPTO_working_3-way'!E269)</f>
        <v>19.241880169457328</v>
      </c>
      <c r="I270" s="21">
        <f>IF(OR($A270="",$B270="",$C270=""),"",'MPTO_working_3-way'!F269)</f>
        <v>7.7653667670764461</v>
      </c>
      <c r="J270" s="22">
        <f>IF(OR($A270="",$B270="",$C270=""),"",'MPTO_working_3-way'!G269)</f>
        <v>1.220623992219293</v>
      </c>
      <c r="K270" s="17">
        <f>IF(OR($A270="",$B270="",$C270=""),"",'OddsRatio_working_3-way'!H269)</f>
        <v>17.134629170681031</v>
      </c>
      <c r="L270" s="21">
        <f>IF(OR($A270="",$B270="",$C270=""),"",'OddsRatio_working_3-way'!I269)</f>
        <v>7.8463773001475383</v>
      </c>
      <c r="M270" s="22">
        <f>IF(OR($A270="",$B270="",$C270=""),"",'OddsRatio_working_3-way'!J269)</f>
        <v>1.2282125766715843</v>
      </c>
      <c r="N270" s="17">
        <f>IF('Log_working_3-way'!$D269="","",A270^('Log_working_3-way'!$D269))</f>
        <v>18.501135567726124</v>
      </c>
      <c r="O270" s="21">
        <f>IF('Log_working_3-way'!$D269="","",B270^('Log_working_3-way'!$D269))</f>
        <v>8.0807448693237198</v>
      </c>
      <c r="P270" s="22">
        <f>IF('Log_working_3-way'!$D269="","",C270^('Log_working_3-way'!$D269))</f>
        <v>1.2162516089862492</v>
      </c>
      <c r="Q270" s="37">
        <f t="shared" si="58"/>
        <v>5.1969973370237588</v>
      </c>
      <c r="R270" s="37">
        <f t="shared" si="59"/>
        <v>13.706732655339954</v>
      </c>
      <c r="S270" s="37">
        <f t="shared" si="60"/>
        <v>79.955940489483055</v>
      </c>
      <c r="V270" t="s">
        <v>337</v>
      </c>
      <c r="W270" t="s">
        <v>174</v>
      </c>
    </row>
    <row r="271" spans="1:23" ht="15" x14ac:dyDescent="0.25">
      <c r="A271">
        <v>2.33</v>
      </c>
      <c r="B271">
        <v>3.14</v>
      </c>
      <c r="C271">
        <v>3.43</v>
      </c>
      <c r="D271" s="20">
        <f t="shared" si="61"/>
        <v>3.9201076440213978E-2</v>
      </c>
      <c r="E271" s="17">
        <f>IF(OR($A271="",$B271="",$C271=""),"",A271*'MPTO_working_3-way'!$I270)</f>
        <v>2.4213385081056988</v>
      </c>
      <c r="F271" s="21">
        <f>IF(OR($A271="",$B271="",$C271=""),"",B271*'MPTO_working_3-way'!$I270)</f>
        <v>3.2630913800222721</v>
      </c>
      <c r="G271" s="22">
        <f>IF(OR($A271="",$B271="",$C271=""),"",C271*'MPTO_working_3-way'!$I270)</f>
        <v>3.5644596921899341</v>
      </c>
      <c r="H271" s="17">
        <f>IF(OR($A271="",$B271="",$C271=""),"",'MPTO_working_3-way'!E270)</f>
        <v>2.4031672367098578</v>
      </c>
      <c r="I271" s="21">
        <f>IF(OR($A271="",$B271="",$C271=""),"",'MPTO_working_3-way'!F270)</f>
        <v>3.2743480048639593</v>
      </c>
      <c r="J271" s="22">
        <f>IF(OR($A271="",$B271="",$C271=""),"",'MPTO_working_3-way'!G270)</f>
        <v>3.5909458233599008</v>
      </c>
      <c r="K271" s="17">
        <f>IF(OR($A271="",$B271="",$C271=""),"",'OddsRatio_working_3-way'!H270)</f>
        <v>2.4110676142619596</v>
      </c>
      <c r="L271" s="21">
        <f>IF(OR($A271="",$B271="",$C271=""),"",'OddsRatio_working_3-way'!I270)</f>
        <v>3.2704396199402956</v>
      </c>
      <c r="M271" s="22">
        <f>IF(OR($A271="",$B271="",$C271=""),"",'OddsRatio_working_3-way'!J270)</f>
        <v>3.578116017035009</v>
      </c>
      <c r="N271" s="17">
        <f>IF('Log_working_3-way'!$D270="","",A271^('Log_working_3-way'!$D270))</f>
        <v>2.4036436376332646</v>
      </c>
      <c r="O271" s="21">
        <f>IF('Log_working_3-way'!$D270="","",B271^('Log_working_3-way'!$D270))</f>
        <v>3.2749940789940908</v>
      </c>
      <c r="P271" s="22">
        <f>IF('Log_working_3-way'!$D270="","",C271^('Log_working_3-way'!$D270))</f>
        <v>3.5891063699516992</v>
      </c>
      <c r="Q271" s="37">
        <f t="shared" si="58"/>
        <v>41.611752387615184</v>
      </c>
      <c r="R271" s="37">
        <f t="shared" si="59"/>
        <v>30.645785959974393</v>
      </c>
      <c r="S271" s="37">
        <f t="shared" si="60"/>
        <v>28.054742832163143</v>
      </c>
      <c r="V271" t="s">
        <v>340</v>
      </c>
      <c r="W271" t="s">
        <v>334</v>
      </c>
    </row>
    <row r="272" spans="1:23" ht="15" x14ac:dyDescent="0.25">
      <c r="A272">
        <v>6.05</v>
      </c>
      <c r="B272">
        <v>3.72</v>
      </c>
      <c r="C272">
        <v>1.65</v>
      </c>
      <c r="D272" s="20">
        <f t="shared" si="61"/>
        <v>4.0167066560028442E-2</v>
      </c>
      <c r="E272" s="17">
        <f>IF(OR($A272="",$B272="",$C272=""),"",A272*'MPTO_working_3-way'!$I271)</f>
        <v>6.293010752688172</v>
      </c>
      <c r="F272" s="21">
        <f>IF(OR($A272="",$B272="",$C272=""),"",B272*'MPTO_working_3-way'!$I271)</f>
        <v>3.8694214876033062</v>
      </c>
      <c r="G272" s="22">
        <f>IF(OR($A272="",$B272="",$C272=""),"",C272*'MPTO_working_3-way'!$I271)</f>
        <v>1.7162756598240467</v>
      </c>
      <c r="H272" s="17">
        <f>IF(OR($A272="",$B272="",$C272=""),"",'MPTO_working_3-way'!E271)</f>
        <v>6.5832683307332296</v>
      </c>
      <c r="I272" s="21">
        <f>IF(OR($A272="",$B272="",$C272=""),"",'MPTO_working_3-way'!F271)</f>
        <v>3.9149947813985855</v>
      </c>
      <c r="J272" s="22">
        <f>IF(OR($A272="",$B272="",$C272=""),"",'MPTO_working_3-way'!G271)</f>
        <v>1.6872750899640143</v>
      </c>
      <c r="K272" s="17">
        <f>IF(OR($A272="",$B272="",$C272=""),"",'OddsRatio_working_3-way'!H271)</f>
        <v>6.4197149129314495</v>
      </c>
      <c r="L272" s="21">
        <f>IF(OR($A272="",$B272="",$C272=""),"",'OddsRatio_working_3-way'!I271)</f>
        <v>3.9191335768660478</v>
      </c>
      <c r="M272" s="22">
        <f>IF(OR($A272="",$B272="",$C272=""),"",'OddsRatio_working_3-way'!J271)</f>
        <v>1.6975870680010776</v>
      </c>
      <c r="N272" s="17">
        <f>IF('Log_working_3-way'!$D271="","",A272^('Log_working_3-way'!$D271))</f>
        <v>6.5392271844514278</v>
      </c>
      <c r="O272" s="21">
        <f>IF('Log_working_3-way'!$D271="","",B272^('Log_working_3-way'!$D271))</f>
        <v>3.9372212902761112</v>
      </c>
      <c r="P272" s="22">
        <f>IF('Log_working_3-way'!$D271="","",C272^('Log_working_3-way'!$D271))</f>
        <v>1.6860833249380109</v>
      </c>
      <c r="Q272" s="37">
        <f t="shared" si="58"/>
        <v>15.190023401167096</v>
      </c>
      <c r="R272" s="37">
        <f t="shared" si="59"/>
        <v>25.843656557026911</v>
      </c>
      <c r="S272" s="37">
        <f t="shared" si="60"/>
        <v>58.265698419478859</v>
      </c>
      <c r="V272" t="s">
        <v>338</v>
      </c>
      <c r="W272" t="s">
        <v>175</v>
      </c>
    </row>
    <row r="273" spans="1:23" ht="15" x14ac:dyDescent="0.25">
      <c r="A273">
        <v>2.09</v>
      </c>
      <c r="B273">
        <v>3.07</v>
      </c>
      <c r="C273">
        <v>4.25</v>
      </c>
      <c r="D273" s="20">
        <f t="shared" si="61"/>
        <v>3.9495916191391256E-2</v>
      </c>
      <c r="E273" s="17">
        <f>IF(OR($A273="",$B273="",$C273=""),"",A273*'MPTO_working_3-way'!$I272)</f>
        <v>2.1725464648400075</v>
      </c>
      <c r="F273" s="21">
        <f>IF(OR($A273="",$B273="",$C273=""),"",B273*'MPTO_working_3-way'!$I272)</f>
        <v>3.1912524627075709</v>
      </c>
      <c r="G273" s="22">
        <f>IF(OR($A273="",$B273="",$C273=""),"",C273*'MPTO_working_3-way'!$I272)</f>
        <v>4.4178576438134129</v>
      </c>
      <c r="H273" s="17">
        <f>IF(OR($A273="",$B273="",$C273=""),"",'MPTO_working_3-way'!E272)</f>
        <v>2.1491344847266451</v>
      </c>
      <c r="I273" s="21">
        <f>IF(OR($A273="",$B273="",$C273=""),"",'MPTO_working_3-way'!F272)</f>
        <v>3.1993079909544111</v>
      </c>
      <c r="J273" s="22">
        <f>IF(OR($A273="",$B273="",$C273=""),"",'MPTO_working_3-way'!G272)</f>
        <v>4.5018923473774723</v>
      </c>
      <c r="K273" s="17">
        <f>IF(OR($A273="",$B273="",$C273=""),"",'OddsRatio_working_3-way'!H272)</f>
        <v>2.1590111024448908</v>
      </c>
      <c r="L273" s="21">
        <f>IF(OR($A273="",$B273="",$C273=""),"",'OddsRatio_working_3-way'!I272)</f>
        <v>3.2010577817072696</v>
      </c>
      <c r="M273" s="22">
        <f>IF(OR($A273="",$B273="",$C273=""),"",'OddsRatio_working_3-way'!J272)</f>
        <v>4.4557670485742165</v>
      </c>
      <c r="N273" s="17">
        <f>IF('Log_working_3-way'!$D272="","",A273^('Log_working_3-way'!$D272))</f>
        <v>2.1495274182231019</v>
      </c>
      <c r="O273" s="21">
        <f>IF('Log_working_3-way'!$D272="","",B273^('Log_working_3-way'!$D272))</f>
        <v>3.2040333140436226</v>
      </c>
      <c r="P273" s="22">
        <f>IF('Log_working_3-way'!$D272="","",C273^('Log_working_3-way'!$D272))</f>
        <v>4.4908530022261086</v>
      </c>
      <c r="Q273" s="37">
        <f t="shared" si="58"/>
        <v>46.530359412440077</v>
      </c>
      <c r="R273" s="37">
        <f t="shared" si="59"/>
        <v>31.335659327672396</v>
      </c>
      <c r="S273" s="37">
        <f t="shared" si="60"/>
        <v>22.635405679048056</v>
      </c>
      <c r="V273" t="s">
        <v>342</v>
      </c>
      <c r="W273" t="s">
        <v>392</v>
      </c>
    </row>
    <row r="274" spans="1:23" ht="15" x14ac:dyDescent="0.25">
      <c r="A274">
        <v>1.42</v>
      </c>
      <c r="B274">
        <v>4.59</v>
      </c>
      <c r="C274">
        <v>8.36</v>
      </c>
      <c r="D274" s="20">
        <f t="shared" si="61"/>
        <v>4.1707500740335579E-2</v>
      </c>
      <c r="E274" s="17">
        <f>IF(OR($A274="",$B274="",$C274=""),"",A274*'MPTO_working_3-way'!$I273)</f>
        <v>1.4792246510512765</v>
      </c>
      <c r="F274" s="21">
        <f>IF(OR($A274="",$B274="",$C274=""),"",B274*'MPTO_working_3-way'!$I273)</f>
        <v>4.7814374283981405</v>
      </c>
      <c r="G274" s="22">
        <f>IF(OR($A274="",$B274="",$C274=""),"",C274*'MPTO_working_3-way'!$I273)</f>
        <v>8.7086747061892051</v>
      </c>
      <c r="H274" s="17">
        <f>IF(OR($A274="",$B274="",$C274=""),"",'MPTO_working_3-way'!E273)</f>
        <v>1.4485975617018403</v>
      </c>
      <c r="I274" s="21">
        <f>IF(OR($A274="",$B274="",$C274=""),"",'MPTO_working_3-way'!F273)</f>
        <v>4.9028638846192054</v>
      </c>
      <c r="J274" s="22">
        <f>IF(OR($A274="",$B274="",$C274=""),"",'MPTO_working_3-way'!G273)</f>
        <v>9.4594201845191499</v>
      </c>
      <c r="K274" s="17">
        <f>IF(OR($A274="",$B274="",$C274=""),"",'OddsRatio_working_3-way'!H273)</f>
        <v>1.4581250543328148</v>
      </c>
      <c r="L274" s="21">
        <f>IF(OR($A274="",$B274="",$C274=""),"",'OddsRatio_working_3-way'!I273)</f>
        <v>4.9158784406066802</v>
      </c>
      <c r="M274" s="22">
        <f>IF(OR($A274="",$B274="",$C274=""),"",'OddsRatio_working_3-way'!J273)</f>
        <v>9.0280961902131374</v>
      </c>
      <c r="N274" s="17">
        <f>IF('Log_working_3-way'!$D273="","",A274^('Log_working_3-way'!$D273))</f>
        <v>1.4460517948880069</v>
      </c>
      <c r="O274" s="21">
        <f>IF('Log_working_3-way'!$D273="","",B274^('Log_working_3-way'!$D273))</f>
        <v>4.9673511850627605</v>
      </c>
      <c r="P274" s="22">
        <f>IF('Log_working_3-way'!$D273="","",C274^('Log_working_3-way'!$D273))</f>
        <v>9.3329461471031898</v>
      </c>
      <c r="Q274" s="37">
        <f t="shared" si="58"/>
        <v>69.03228518658976</v>
      </c>
      <c r="R274" s="37">
        <f t="shared" si="59"/>
        <v>20.914212827731522</v>
      </c>
      <c r="S274" s="37">
        <f t="shared" si="60"/>
        <v>11.48280345446025</v>
      </c>
      <c r="V274" t="s">
        <v>339</v>
      </c>
      <c r="W274" t="s">
        <v>336</v>
      </c>
    </row>
    <row r="275" spans="1:23" ht="15" x14ac:dyDescent="0.25">
      <c r="A275">
        <v>1.54</v>
      </c>
      <c r="B275">
        <v>4.17</v>
      </c>
      <c r="C275">
        <v>6.54</v>
      </c>
      <c r="D275" s="20">
        <f t="shared" si="61"/>
        <v>4.2064001604626089E-2</v>
      </c>
      <c r="E275" s="17">
        <f>IF(OR($A275="",$B275="",$C275=""),"",A275*'MPTO_working_3-way'!$I274)</f>
        <v>1.6047785624711242</v>
      </c>
      <c r="F275" s="21">
        <f>IF(OR($A275="",$B275="",$C275=""),"",B275*'MPTO_working_3-way'!$I274)</f>
        <v>4.3454068866912907</v>
      </c>
      <c r="G275" s="22">
        <f>IF(OR($A275="",$B275="",$C275=""),"",C275*'MPTO_working_3-way'!$I274)</f>
        <v>6.8150985704942544</v>
      </c>
      <c r="H275" s="17">
        <f>IF(OR($A275="",$B275="",$C275=""),"",'MPTO_working_3-way'!E274)</f>
        <v>1.573986868905372</v>
      </c>
      <c r="I275" s="21">
        <f>IF(OR($A275="",$B275="",$C275=""),"",'MPTO_working_3-way'!F274)</f>
        <v>4.4289564897175122</v>
      </c>
      <c r="J275" s="22">
        <f>IF(OR($A275="",$B275="",$C275=""),"",'MPTO_working_3-way'!G274)</f>
        <v>7.2002604525620448</v>
      </c>
      <c r="K275" s="17">
        <f>IF(OR($A275="",$B275="",$C275=""),"",'OddsRatio_working_3-way'!H274)</f>
        <v>1.5841832577793653</v>
      </c>
      <c r="L275" s="21">
        <f>IF(OR($A275="",$B275="",$C275=""),"",'OddsRatio_working_3-way'!I274)</f>
        <v>4.4293720873344222</v>
      </c>
      <c r="M275" s="22">
        <f>IF(OR($A275="",$B275="",$C275=""),"",'OddsRatio_working_3-way'!J274)</f>
        <v>6.9932874964771923</v>
      </c>
      <c r="N275" s="17">
        <f>IF('Log_working_3-way'!$D274="","",A275^('Log_working_3-way'!$D274))</f>
        <v>1.5719957132773517</v>
      </c>
      <c r="O275" s="21">
        <f>IF('Log_working_3-way'!$D274="","",B275^('Log_working_3-way'!$D274))</f>
        <v>4.4634421440771641</v>
      </c>
      <c r="P275" s="22">
        <f>IF('Log_working_3-way'!$D274="","",C275^('Log_working_3-way'!$D274))</f>
        <v>7.1518677395246986</v>
      </c>
      <c r="Q275" s="37">
        <f t="shared" si="58"/>
        <v>63.532931548244065</v>
      </c>
      <c r="R275" s="37">
        <f t="shared" si="59"/>
        <v>23.012804694140549</v>
      </c>
      <c r="S275" s="37">
        <f t="shared" si="60"/>
        <v>14.673302075621725</v>
      </c>
      <c r="V275" t="s">
        <v>335</v>
      </c>
      <c r="W275" t="s">
        <v>176</v>
      </c>
    </row>
    <row r="276" spans="1:23" ht="15" x14ac:dyDescent="0.25">
      <c r="A276">
        <v>3.56</v>
      </c>
      <c r="B276">
        <v>3.66</v>
      </c>
      <c r="C276">
        <v>2.06</v>
      </c>
      <c r="D276" s="20">
        <f t="shared" si="61"/>
        <v>3.9559813324224979E-2</v>
      </c>
      <c r="E276" s="17">
        <f>IF(OR($A276="",$B276="",$C276=""),"",A276*'MPTO_working_3-way'!$I275)</f>
        <v>3.7008329354342409</v>
      </c>
      <c r="F276" s="21">
        <f>IF(OR($A276="",$B276="",$C276=""),"",B276*'MPTO_working_3-way'!$I275)</f>
        <v>3.8047889167666638</v>
      </c>
      <c r="G276" s="22">
        <f>IF(OR($A276="",$B276="",$C276=""),"",C276*'MPTO_working_3-way'!$I275)</f>
        <v>2.1414932154479036</v>
      </c>
      <c r="H276" s="17">
        <f>IF(OR($A276="",$B276="",$C276=""),"",'MPTO_working_3-way'!E275)</f>
        <v>3.7353536043274347</v>
      </c>
      <c r="I276" s="21">
        <f>IF(OR($A276="",$B276="",$C276=""),"",'MPTO_working_3-way'!F275)</f>
        <v>3.8456000904724288</v>
      </c>
      <c r="J276" s="22">
        <f>IF(OR($A276="",$B276="",$C276=""),"",'MPTO_working_3-way'!G275)</f>
        <v>2.1175212038948352</v>
      </c>
      <c r="K276" s="17">
        <f>IF(OR($A276="",$B276="",$C276=""),"",'OddsRatio_working_3-way'!H275)</f>
        <v>3.7220505702445639</v>
      </c>
      <c r="L276" s="21">
        <f>IF(OR($A276="",$B276="",$C276=""),"",'OddsRatio_working_3-way'!I275)</f>
        <v>3.828380670644743</v>
      </c>
      <c r="M276" s="22">
        <f>IF(OR($A276="",$B276="",$C276=""),"",'OddsRatio_working_3-way'!J275)</f>
        <v>2.1270990642418899</v>
      </c>
      <c r="N276" s="17">
        <f>IF('Log_working_3-way'!$D275="","",A276^('Log_working_3-way'!$D275))</f>
        <v>3.7361415802775459</v>
      </c>
      <c r="O276" s="21">
        <f>IF('Log_working_3-way'!$D275="","",B276^('Log_working_3-way'!$D275))</f>
        <v>3.8451385379645941</v>
      </c>
      <c r="P276" s="22">
        <f>IF('Log_working_3-way'!$D275="","",C276^('Log_working_3-way'!$D275))</f>
        <v>2.1174079981472098</v>
      </c>
      <c r="Q276" s="37">
        <f t="shared" si="58"/>
        <v>26.771227196308605</v>
      </c>
      <c r="R276" s="37">
        <f t="shared" si="59"/>
        <v>26.282666972490208</v>
      </c>
      <c r="S276" s="37">
        <f t="shared" si="60"/>
        <v>46.696388892870964</v>
      </c>
      <c r="V276" t="s">
        <v>393</v>
      </c>
      <c r="W276" t="s">
        <v>341</v>
      </c>
    </row>
    <row r="277" spans="1:23" ht="15" x14ac:dyDescent="0.25">
      <c r="A277">
        <v>5.25</v>
      </c>
      <c r="B277">
        <v>3.97</v>
      </c>
      <c r="C277">
        <v>1.69</v>
      </c>
      <c r="D277" s="20">
        <f t="shared" si="61"/>
        <v>3.4081335573294513E-2</v>
      </c>
      <c r="E277" s="17">
        <f>IF(OR($A277="",$B277="",$C277=""),"",A277*'MPTO_working_3-way'!$I276)</f>
        <v>5.4289270117597965</v>
      </c>
      <c r="F277" s="21">
        <f>IF(OR($A277="",$B277="",$C277=""),"",B277*'MPTO_working_3-way'!$I276)</f>
        <v>4.1053029022259793</v>
      </c>
      <c r="G277" s="22">
        <f>IF(OR($A277="",$B277="",$C277=""),"",C277*'MPTO_working_3-way'!$I276)</f>
        <v>1.7475974571188677</v>
      </c>
      <c r="H277" s="17">
        <f>IF(OR($A277="",$B277="",$C277=""),"",'MPTO_working_3-way'!E276)</f>
        <v>5.5829821013687813</v>
      </c>
      <c r="I277" s="21">
        <f>IF(OR($A277="",$B277="",$C277=""),"",'MPTO_working_3-way'!F276)</f>
        <v>4.1575076154664048</v>
      </c>
      <c r="J277" s="22">
        <f>IF(OR($A277="",$B277="",$C277=""),"",'MPTO_working_3-way'!G276)</f>
        <v>1.7230817082680923</v>
      </c>
      <c r="K277" s="17">
        <f>IF(OR($A277="",$B277="",$C277=""),"",'OddsRatio_working_3-way'!H276)</f>
        <v>5.5072606360964347</v>
      </c>
      <c r="L277" s="21">
        <f>IF(OR($A277="",$B277="",$C277=""),"",'OddsRatio_working_3-way'!I276)</f>
        <v>4.1497797856956256</v>
      </c>
      <c r="M277" s="22">
        <f>IF(OR($A277="",$B277="",$C277=""),"",'OddsRatio_working_3-way'!J276)</f>
        <v>1.7317670209191858</v>
      </c>
      <c r="N277" s="17">
        <f>IF('Log_working_3-way'!$D276="","",A277^('Log_working_3-way'!$D276))</f>
        <v>5.5707021208432463</v>
      </c>
      <c r="O277" s="21">
        <f>IF('Log_working_3-way'!$D276="","",B277^('Log_working_3-way'!$D276))</f>
        <v>4.1706272164296951</v>
      </c>
      <c r="P277" s="22">
        <f>IF('Log_working_3-way'!$D276="","",C277^('Log_working_3-way'!$D276))</f>
        <v>1.7220082064644826</v>
      </c>
      <c r="Q277" s="37">
        <f t="shared" si="58"/>
        <v>17.911574528509231</v>
      </c>
      <c r="R277" s="37">
        <f t="shared" si="59"/>
        <v>24.358738534439919</v>
      </c>
      <c r="S277" s="37">
        <f t="shared" si="60"/>
        <v>57.221415373802657</v>
      </c>
      <c r="V277" t="s">
        <v>343</v>
      </c>
      <c r="W277" t="s">
        <v>227</v>
      </c>
    </row>
    <row r="278" spans="1:23" ht="15" x14ac:dyDescent="0.25">
      <c r="A278">
        <v>1.94</v>
      </c>
      <c r="B278">
        <v>3.59</v>
      </c>
      <c r="C278">
        <v>4.22</v>
      </c>
      <c r="D278" s="20">
        <f t="shared" si="61"/>
        <v>3.0982274203749327E-2</v>
      </c>
      <c r="E278" s="17">
        <f>IF(OR($A278="",$B278="",$C278=""),"",A278*'MPTO_working_3-way'!$I277)</f>
        <v>2.0001056119552736</v>
      </c>
      <c r="F278" s="21">
        <f>IF(OR($A278="",$B278="",$C278=""),"",B278*'MPTO_working_3-way'!$I277)</f>
        <v>3.7012263643914598</v>
      </c>
      <c r="G278" s="22">
        <f>IF(OR($A278="",$B278="",$C278=""),"",C278*'MPTO_working_3-way'!$I277)</f>
        <v>4.3507451971398217</v>
      </c>
      <c r="H278" s="17">
        <f>IF(OR($A278="",$B278="",$C278=""),"",'MPTO_working_3-way'!E277)</f>
        <v>1.9796629510459329</v>
      </c>
      <c r="I278" s="21">
        <f>IF(OR($A278="",$B278="",$C278=""),"",'MPTO_working_3-way'!F277)</f>
        <v>3.7282256620052632</v>
      </c>
      <c r="J278" s="22">
        <f>IF(OR($A278="",$B278="",$C278=""),"",'MPTO_working_3-way'!G277)</f>
        <v>4.4122954808266073</v>
      </c>
      <c r="K278" s="17">
        <f>IF(OR($A278="",$B278="",$C278=""),"",'OddsRatio_working_3-way'!H277)</f>
        <v>1.9876072808901142</v>
      </c>
      <c r="L278" s="21">
        <f>IF(OR($A278="",$B278="",$C278=""),"",'OddsRatio_working_3-way'!I277)</f>
        <v>3.7211732526653161</v>
      </c>
      <c r="M278" s="22">
        <f>IF(OR($A278="",$B278="",$C278=""),"",'OddsRatio_working_3-way'!J277)</f>
        <v>4.3830802600703942</v>
      </c>
      <c r="N278" s="17">
        <f>IF('Log_working_3-way'!$D277="","",A278^('Log_working_3-way'!$D277))</f>
        <v>1.9793973071986142</v>
      </c>
      <c r="O278" s="21">
        <f>IF('Log_working_3-way'!$D277="","",B278^('Log_working_3-way'!$D277))</f>
        <v>3.7319407710080732</v>
      </c>
      <c r="P278" s="22">
        <f>IF('Log_working_3-way'!$D277="","",C278^('Log_working_3-way'!$D277))</f>
        <v>4.4084203473104013</v>
      </c>
      <c r="Q278" s="37">
        <f t="shared" si="58"/>
        <v>50.513649279119008</v>
      </c>
      <c r="R278" s="37">
        <f t="shared" si="59"/>
        <v>27.018071891542245</v>
      </c>
      <c r="S278" s="37">
        <f t="shared" si="60"/>
        <v>22.984568267923379</v>
      </c>
      <c r="V278" t="s">
        <v>44</v>
      </c>
      <c r="W278" t="s">
        <v>231</v>
      </c>
    </row>
    <row r="279" spans="1:23" ht="15" x14ac:dyDescent="0.25">
      <c r="A279">
        <v>2.0299999999999998</v>
      </c>
      <c r="B279">
        <v>3.18</v>
      </c>
      <c r="C279">
        <v>4.45</v>
      </c>
      <c r="D279" s="20">
        <f t="shared" si="61"/>
        <v>3.1795347367050475E-2</v>
      </c>
      <c r="E279" s="17">
        <f>IF(OR($A279="",$B279="",$C279=""),"",A279*'MPTO_working_3-way'!$I278)</f>
        <v>2.0945445551551121</v>
      </c>
      <c r="F279" s="21">
        <f>IF(OR($A279="",$B279="",$C279=""),"",B279*'MPTO_working_3-way'!$I278)</f>
        <v>3.2811092046272208</v>
      </c>
      <c r="G279" s="22">
        <f>IF(OR($A279="",$B279="",$C279=""),"",C279*'MPTO_working_3-way'!$I278)</f>
        <v>4.5914892957833748</v>
      </c>
      <c r="H279" s="17">
        <f>IF(OR($A279="",$B279="",$C279=""),"",'MPTO_working_3-way'!E278)</f>
        <v>2.0746354746058158</v>
      </c>
      <c r="I279" s="21">
        <f>IF(OR($A279="",$B279="",$C279=""),"",'MPTO_working_3-way'!F278)</f>
        <v>3.2909138954898838</v>
      </c>
      <c r="J279" s="22">
        <f>IF(OR($A279="",$B279="",$C279=""),"",'MPTO_working_3-way'!G278)</f>
        <v>4.6702641275078127</v>
      </c>
      <c r="K279" s="17">
        <f>IF(OR($A279="",$B279="",$C279=""),"",'OddsRatio_working_3-way'!H278)</f>
        <v>2.0828723269099187</v>
      </c>
      <c r="L279" s="21">
        <f>IF(OR($A279="",$B279="",$C279=""),"",'OddsRatio_working_3-way'!I278)</f>
        <v>3.2919045365666242</v>
      </c>
      <c r="M279" s="22">
        <f>IF(OR($A279="",$B279="",$C279=""),"",'OddsRatio_working_3-way'!J278)</f>
        <v>4.6270966289701185</v>
      </c>
      <c r="N279" s="17">
        <f>IF('Log_working_3-way'!$D278="","",A279^('Log_working_3-way'!$D278))</f>
        <v>2.0748458906903249</v>
      </c>
      <c r="O279" s="21">
        <f>IF('Log_working_3-way'!$D278="","",B279^('Log_working_3-way'!$D278))</f>
        <v>3.2955871752538188</v>
      </c>
      <c r="P279" s="22">
        <f>IF('Log_working_3-way'!$D278="","",C279^('Log_working_3-way'!$D278))</f>
        <v>4.6598229034338994</v>
      </c>
      <c r="Q279" s="37">
        <f t="shared" si="58"/>
        <v>48.201238831607355</v>
      </c>
      <c r="R279" s="37">
        <f t="shared" si="59"/>
        <v>30.477498237173538</v>
      </c>
      <c r="S279" s="37">
        <f t="shared" si="60"/>
        <v>21.779425706564464</v>
      </c>
      <c r="V279" t="s">
        <v>167</v>
      </c>
      <c r="W279" t="s">
        <v>228</v>
      </c>
    </row>
    <row r="280" spans="1:23" ht="15" x14ac:dyDescent="0.25">
      <c r="A280">
        <v>1.53</v>
      </c>
      <c r="B280">
        <v>4.54</v>
      </c>
      <c r="C280">
        <v>6.27</v>
      </c>
      <c r="D280" s="20">
        <f t="shared" si="61"/>
        <v>3.3348721596290654E-2</v>
      </c>
      <c r="E280" s="17">
        <f>IF(OR($A280="",$B280="",$C280=""),"",A280*'MPTO_working_3-way'!$I279)</f>
        <v>1.5810235440423248</v>
      </c>
      <c r="F280" s="21">
        <f>IF(OR($A280="",$B280="",$C280=""),"",B280*'MPTO_working_3-way'!$I279)</f>
        <v>4.6914031960471592</v>
      </c>
      <c r="G280" s="22">
        <f>IF(OR($A280="",$B280="",$C280=""),"",C280*'MPTO_working_3-way'!$I279)</f>
        <v>6.4790964844087418</v>
      </c>
      <c r="H280" s="17">
        <f>IF(OR($A280="",$B280="",$C280=""),"",'MPTO_working_3-way'!E279)</f>
        <v>1.5564722433531282</v>
      </c>
      <c r="I280" s="21">
        <f>IF(OR($A280="",$B280="",$C280=""),"",'MPTO_working_3-way'!F279)</f>
        <v>4.7813014397475557</v>
      </c>
      <c r="J280" s="22">
        <f>IF(OR($A280="",$B280="",$C280=""),"",'MPTO_working_3-way'!G279)</f>
        <v>6.7397528774888755</v>
      </c>
      <c r="K280" s="17">
        <f>IF(OR($A280="",$B280="",$C280=""),"",'OddsRatio_working_3-way'!H279)</f>
        <v>1.5645243196156966</v>
      </c>
      <c r="L280" s="21">
        <f>IF(OR($A280="",$B280="",$C280=""),"",'OddsRatio_working_3-way'!I279)</f>
        <v>4.7705963989425779</v>
      </c>
      <c r="M280" s="22">
        <f>IF(OR($A280="",$B280="",$C280=""),"",'OddsRatio_working_3-way'!J279)</f>
        <v>6.6132889893862687</v>
      </c>
      <c r="N280" s="17">
        <f>IF('Log_working_3-way'!$D279="","",A280^('Log_working_3-way'!$D279))</f>
        <v>1.5547866302561599</v>
      </c>
      <c r="O280" s="21">
        <f>IF('Log_working_3-way'!$D279="","",B280^('Log_working_3-way'!$D279))</f>
        <v>4.8071265750383398</v>
      </c>
      <c r="P280" s="22">
        <f>IF('Log_working_3-way'!$D279="","",C280^('Log_working_3-way'!$D279))</f>
        <v>6.7204097339642628</v>
      </c>
      <c r="Q280" s="37">
        <f t="shared" si="58"/>
        <v>64.247853070973321</v>
      </c>
      <c r="R280" s="37">
        <f t="shared" si="59"/>
        <v>21.315584233786836</v>
      </c>
      <c r="S280" s="37">
        <f t="shared" si="60"/>
        <v>15.434250784911043</v>
      </c>
      <c r="V280" t="s">
        <v>345</v>
      </c>
      <c r="W280" t="s">
        <v>166</v>
      </c>
    </row>
    <row r="281" spans="1:23" ht="15" x14ac:dyDescent="0.25">
      <c r="A281">
        <v>1.1499999999999999</v>
      </c>
      <c r="B281">
        <v>8.3699999999999992</v>
      </c>
      <c r="C281">
        <v>18.71</v>
      </c>
      <c r="D281" s="20">
        <f t="shared" si="61"/>
        <v>4.2486884769963984E-2</v>
      </c>
      <c r="E281" s="17">
        <f>IF(OR($A281="",$B281="",$C281=""),"",A281*'MPTO_working_3-way'!$I280)</f>
        <v>1.1988599174854584</v>
      </c>
      <c r="F281" s="21">
        <f>IF(OR($A281="",$B281="",$C281=""),"",B281*'MPTO_working_3-way'!$I280)</f>
        <v>8.7256152255245976</v>
      </c>
      <c r="G281" s="22">
        <f>IF(OR($A281="",$B281="",$C281=""),"",C281*'MPTO_working_3-way'!$I280)</f>
        <v>19.504929614046027</v>
      </c>
      <c r="H281" s="17">
        <f>IF(OR($A281="",$B281="",$C281=""),"",'MPTO_working_3-way'!E280)</f>
        <v>1.1690397282193399</v>
      </c>
      <c r="I281" s="21">
        <f>IF(OR($A281="",$B281="",$C281=""),"",'MPTO_working_3-way'!F280)</f>
        <v>9.4955924124095645</v>
      </c>
      <c r="J281" s="22">
        <f>IF(OR($A281="",$B281="",$C281=""),"",'MPTO_working_3-way'!G280)</f>
        <v>25.454969763115578</v>
      </c>
      <c r="K281" s="17">
        <f>IF(OR($A281="",$B281="",$C281=""),"",'OddsRatio_working_3-way'!H280)</f>
        <v>1.1759390297253181</v>
      </c>
      <c r="L281" s="21">
        <f>IF(OR($A281="",$B281="",$C281=""),"",'OddsRatio_working_3-way'!I280)</f>
        <v>9.6444709938373059</v>
      </c>
      <c r="M281" s="22">
        <f>IF(OR($A281="",$B281="",$C281=""),"",'OddsRatio_working_3-way'!J280)</f>
        <v>21.772534776235926</v>
      </c>
      <c r="N281" s="17">
        <f>IF('Log_working_3-way'!$D280="","",A281^('Log_working_3-way'!$D280))</f>
        <v>1.1639935286637451</v>
      </c>
      <c r="O281" s="21">
        <f>IF('Log_working_3-way'!$D280="","",B281^('Log_working_3-way'!$D280))</f>
        <v>10.059516823219653</v>
      </c>
      <c r="P281" s="22">
        <f>IF('Log_working_3-way'!$D280="","",C281^('Log_working_3-way'!$D280))</f>
        <v>24.107805414882844</v>
      </c>
      <c r="Q281" s="37">
        <f t="shared" si="58"/>
        <v>85.540292246798316</v>
      </c>
      <c r="R281" s="37">
        <f t="shared" si="59"/>
        <v>11.460509937164669</v>
      </c>
      <c r="S281" s="37">
        <f t="shared" si="60"/>
        <v>5.1269090419063756</v>
      </c>
      <c r="V281" t="s">
        <v>125</v>
      </c>
      <c r="W281" t="s">
        <v>346</v>
      </c>
    </row>
    <row r="282" spans="1:23" ht="15" x14ac:dyDescent="0.25">
      <c r="A282">
        <v>3.4</v>
      </c>
      <c r="B282">
        <v>3.12</v>
      </c>
      <c r="C282">
        <v>2.39</v>
      </c>
      <c r="D282" s="20">
        <f t="shared" si="61"/>
        <v>3.3040509412648245E-2</v>
      </c>
      <c r="E282" s="17">
        <f>IF(OR($A282="",$B282="",$C282=""),"",A282*'MPTO_working_3-way'!$I281)</f>
        <v>3.512337732003004</v>
      </c>
      <c r="F282" s="21">
        <f>IF(OR($A282="",$B282="",$C282=""),"",B282*'MPTO_working_3-way'!$I281)</f>
        <v>3.2230863893674626</v>
      </c>
      <c r="G282" s="22">
        <f>IF(OR($A282="",$B282="",$C282=""),"",C282*'MPTO_working_3-way'!$I281)</f>
        <v>2.4689668174962294</v>
      </c>
      <c r="H282" s="17">
        <f>IF(OR($A282="",$B282="",$C282=""),"",'MPTO_working_3-way'!E281)</f>
        <v>3.5322690305730071</v>
      </c>
      <c r="I282" s="21">
        <f>IF(OR($A282="",$B282="",$C282=""),"",'MPTO_working_3-way'!F281)</f>
        <v>3.2310248968578166</v>
      </c>
      <c r="J282" s="22">
        <f>IF(OR($A282="",$B282="",$C282=""),"",'MPTO_working_3-way'!G281)</f>
        <v>2.4546109379881185</v>
      </c>
      <c r="K282" s="17">
        <f>IF(OR($A282="",$B282="",$C282=""),"",'OddsRatio_working_3-way'!H281)</f>
        <v>3.5225234513606076</v>
      </c>
      <c r="L282" s="21">
        <f>IF(OR($A282="",$B282="",$C282=""),"",'OddsRatio_working_3-way'!I281)</f>
        <v>3.2282290487018699</v>
      </c>
      <c r="M282" s="22">
        <f>IF(OR($A282="",$B282="",$C282=""),"",'OddsRatio_working_3-way'!J281)</f>
        <v>2.4609614989130191</v>
      </c>
      <c r="N282" s="17">
        <f>IF('Log_working_3-way'!$D281="","",A282^('Log_working_3-way'!$D281))</f>
        <v>3.5307796250603078</v>
      </c>
      <c r="O282" s="21">
        <f>IF('Log_working_3-way'!$D281="","",B282^('Log_working_3-way'!$D281))</f>
        <v>3.2314329159419315</v>
      </c>
      <c r="P282" s="22">
        <f>IF('Log_working_3-way'!$D281="","",C282^('Log_working_3-way'!$D281))</f>
        <v>2.4550951154280489</v>
      </c>
      <c r="Q282" s="37">
        <f t="shared" si="58"/>
        <v>28.310414392127409</v>
      </c>
      <c r="R282" s="37">
        <f t="shared" si="59"/>
        <v>31.026161858362478</v>
      </c>
      <c r="S282" s="37">
        <f t="shared" si="60"/>
        <v>40.502771965728421</v>
      </c>
      <c r="V282" t="s">
        <v>274</v>
      </c>
      <c r="W282" t="s">
        <v>347</v>
      </c>
    </row>
    <row r="283" spans="1:23" ht="15" x14ac:dyDescent="0.25">
      <c r="A283">
        <v>3</v>
      </c>
      <c r="B283">
        <v>2.98</v>
      </c>
      <c r="C283">
        <v>2.74</v>
      </c>
      <c r="D283" s="20">
        <f t="shared" si="61"/>
        <v>3.3867306781626194E-2</v>
      </c>
      <c r="E283" s="17">
        <f>IF(OR($A283="",$B283="",$C283=""),"",A283*'MPTO_working_3-way'!$I282)</f>
        <v>3.1016019203448786</v>
      </c>
      <c r="F283" s="21">
        <f>IF(OR($A283="",$B283="",$C283=""),"",B283*'MPTO_working_3-way'!$I282)</f>
        <v>3.0809245742092459</v>
      </c>
      <c r="G283" s="22">
        <f>IF(OR($A283="",$B283="",$C283=""),"",C283*'MPTO_working_3-way'!$I282)</f>
        <v>2.8327964205816558</v>
      </c>
      <c r="H283" s="17">
        <f>IF(OR($A283="",$B283="",$C283=""),"",'MPTO_working_3-way'!E282)</f>
        <v>3.1051635257331194</v>
      </c>
      <c r="I283" s="21">
        <f>IF(OR($A283="",$B283="",$C283=""),"",'MPTO_working_3-way'!F282)</f>
        <v>3.0837417752114944</v>
      </c>
      <c r="J283" s="22">
        <f>IF(OR($A283="",$B283="",$C283=""),"",'MPTO_working_3-way'!G282)</f>
        <v>2.8274593696133961</v>
      </c>
      <c r="K283" s="17">
        <f>IF(OR($A283="",$B283="",$C283=""),"",'OddsRatio_working_3-way'!H282)</f>
        <v>3.1034488723027369</v>
      </c>
      <c r="L283" s="21">
        <f>IF(OR($A283="",$B283="",$C283=""),"",'OddsRatio_working_3-way'!I282)</f>
        <v>3.0824143835797093</v>
      </c>
      <c r="M283" s="22">
        <f>IF(OR($A283="",$B283="",$C283=""),"",'OddsRatio_working_3-way'!J282)</f>
        <v>2.8300005189033812</v>
      </c>
      <c r="N283" s="17">
        <f>IF('Log_working_3-way'!$D282="","",A283^('Log_working_3-way'!$D282))</f>
        <v>3.1049228918985641</v>
      </c>
      <c r="O283" s="21">
        <f>IF('Log_working_3-way'!$D282="","",B283^('Log_working_3-way'!$D282))</f>
        <v>3.0835779313118339</v>
      </c>
      <c r="P283" s="22">
        <f>IF('Log_working_3-way'!$D282="","",C283^('Log_working_3-way'!$D282))</f>
        <v>2.827796692098941</v>
      </c>
      <c r="Q283" s="37">
        <f t="shared" si="58"/>
        <v>32.204423107279126</v>
      </c>
      <c r="R283" s="37">
        <f t="shared" si="59"/>
        <v>32.457789079651889</v>
      </c>
      <c r="S283" s="37">
        <f t="shared" si="60"/>
        <v>35.300807101227235</v>
      </c>
      <c r="V283" t="s">
        <v>229</v>
      </c>
      <c r="W283" t="s">
        <v>344</v>
      </c>
    </row>
    <row r="284" spans="1:23" ht="15" x14ac:dyDescent="0.25">
      <c r="A284">
        <v>5.36</v>
      </c>
      <c r="B284">
        <v>3.19</v>
      </c>
      <c r="C284">
        <v>1.88</v>
      </c>
      <c r="D284" s="20">
        <f t="shared" si="61"/>
        <v>3.196168162057722E-2</v>
      </c>
      <c r="E284" s="17">
        <f>IF(OR($A284="",$B284="",$C284=""),"",A284*'MPTO_working_3-way'!$I283)</f>
        <v>5.5313146134862938</v>
      </c>
      <c r="F284" s="21">
        <f>IF(OR($A284="",$B284="",$C284=""),"",B284*'MPTO_working_3-way'!$I283)</f>
        <v>3.2919577643696414</v>
      </c>
      <c r="G284" s="22">
        <f>IF(OR($A284="",$B284="",$C284=""),"",C284*'MPTO_working_3-way'!$I283)</f>
        <v>1.940087961446685</v>
      </c>
      <c r="H284" s="17">
        <f>IF(OR($A284="",$B284="",$C284=""),"",'MPTO_working_3-way'!E283)</f>
        <v>5.6846194619820398</v>
      </c>
      <c r="I284" s="21">
        <f>IF(OR($A284="",$B284="",$C284=""),"",'MPTO_working_3-way'!F283)</f>
        <v>3.3022293058190755</v>
      </c>
      <c r="J284" s="22">
        <f>IF(OR($A284="",$B284="",$C284=""),"",'MPTO_working_3-way'!G283)</f>
        <v>1.9184247440189932</v>
      </c>
      <c r="K284" s="17">
        <f>IF(OR($A284="",$B284="",$C284=""),"",'OddsRatio_working_3-way'!H283)</f>
        <v>5.593866626902698</v>
      </c>
      <c r="L284" s="21">
        <f>IF(OR($A284="",$B284="",$C284=""),"",'OddsRatio_working_3-way'!I283)</f>
        <v>3.3074697047974553</v>
      </c>
      <c r="M284" s="22">
        <f>IF(OR($A284="",$B284="",$C284=""),"",'OddsRatio_working_3-way'!J283)</f>
        <v>1.9272024384574253</v>
      </c>
      <c r="N284" s="17">
        <f>IF('Log_working_3-way'!$D283="","",A284^('Log_working_3-way'!$D283))</f>
        <v>5.6572341139959192</v>
      </c>
      <c r="O284" s="21">
        <f>IF('Log_working_3-way'!$D283="","",B284^('Log_working_3-way'!$D283))</f>
        <v>3.3111990065815591</v>
      </c>
      <c r="P284" s="22">
        <f>IF('Log_working_3-way'!$D283="","",C284^('Log_working_3-way'!$D283))</f>
        <v>1.9185396919229252</v>
      </c>
      <c r="Q284" s="37">
        <f t="shared" si="58"/>
        <v>17.591327030557871</v>
      </c>
      <c r="R284" s="37">
        <f t="shared" si="59"/>
        <v>30.37706044784218</v>
      </c>
      <c r="S284" s="37">
        <f t="shared" si="60"/>
        <v>51.544054696072635</v>
      </c>
      <c r="V284" t="s">
        <v>232</v>
      </c>
      <c r="W284" t="s">
        <v>348</v>
      </c>
    </row>
    <row r="285" spans="1:23" ht="15" x14ac:dyDescent="0.25">
      <c r="A285">
        <v>4.3099999999999996</v>
      </c>
      <c r="B285">
        <v>3.53</v>
      </c>
      <c r="C285">
        <v>1.93</v>
      </c>
      <c r="D285" s="20">
        <f t="shared" si="61"/>
        <v>3.3439395490995505E-2</v>
      </c>
      <c r="E285" s="17">
        <f>IF(OR($A285="",$B285="",$C285=""),"",A285*'MPTO_working_3-way'!$I284)</f>
        <v>4.4541237945661898</v>
      </c>
      <c r="F285" s="21">
        <f>IF(OR($A285="",$B285="",$C285=""),"",B285*'MPTO_working_3-way'!$I284)</f>
        <v>3.6480410660832141</v>
      </c>
      <c r="G285" s="22">
        <f>IF(OR($A285="",$B285="",$C285=""),"",C285*'MPTO_working_3-way'!$I284)</f>
        <v>1.9945380332976212</v>
      </c>
      <c r="H285" s="17">
        <f>IF(OR($A285="",$B285="",$C285=""),"",'MPTO_working_3-way'!E284)</f>
        <v>4.5275071711436192</v>
      </c>
      <c r="I285" s="21">
        <f>IF(OR($A285="",$B285="",$C285=""),"",'MPTO_working_3-way'!F284)</f>
        <v>3.6745839350345779</v>
      </c>
      <c r="J285" s="22">
        <f>IF(OR($A285="",$B285="",$C285=""),"",'MPTO_working_3-way'!G284)</f>
        <v>1.9724323004955622</v>
      </c>
      <c r="K285" s="17">
        <f>IF(OR($A285="",$B285="",$C285=""),"",'OddsRatio_working_3-way'!H284)</f>
        <v>4.4915752978753263</v>
      </c>
      <c r="L285" s="21">
        <f>IF(OR($A285="",$B285="",$C285=""),"",'OddsRatio_working_3-way'!I284)</f>
        <v>3.6687871612158851</v>
      </c>
      <c r="M285" s="22">
        <f>IF(OR($A285="",$B285="",$C285=""),"",'OddsRatio_working_3-way'!J284)</f>
        <v>1.9810166244785661</v>
      </c>
      <c r="N285" s="17">
        <f>IF('Log_working_3-way'!$D284="","",A285^('Log_working_3-way'!$D284))</f>
        <v>4.5218764273532974</v>
      </c>
      <c r="O285" s="21">
        <f>IF('Log_working_3-way'!$D284="","",B285^('Log_working_3-way'!$D284))</f>
        <v>3.6793246002251543</v>
      </c>
      <c r="P285" s="22">
        <f>IF('Log_working_3-way'!$D284="","",C285^('Log_working_3-way'!$D284))</f>
        <v>1.9721381989648705</v>
      </c>
      <c r="Q285" s="37">
        <f t="shared" si="58"/>
        <v>22.087209632125361</v>
      </c>
      <c r="R285" s="37">
        <f t="shared" si="59"/>
        <v>27.411972121072321</v>
      </c>
      <c r="S285" s="37">
        <f t="shared" si="60"/>
        <v>50.136923102272171</v>
      </c>
      <c r="V285" t="s">
        <v>280</v>
      </c>
      <c r="W285" t="s">
        <v>285</v>
      </c>
    </row>
    <row r="286" spans="1:23" ht="15" x14ac:dyDescent="0.25">
      <c r="A286">
        <v>1.39</v>
      </c>
      <c r="B286">
        <v>5.29</v>
      </c>
      <c r="C286">
        <v>7.96</v>
      </c>
      <c r="D286" s="20">
        <f t="shared" si="61"/>
        <v>3.4088517959368847E-2</v>
      </c>
      <c r="E286" s="17">
        <f>IF(OR($A286="",$B286="",$C286=""),"",A286*'MPTO_working_3-way'!$I285)</f>
        <v>1.4373830399635226</v>
      </c>
      <c r="F286" s="21">
        <f>IF(OR($A286="",$B286="",$C286=""),"",B286*'MPTO_working_3-way'!$I285)</f>
        <v>5.4703282600050613</v>
      </c>
      <c r="G286" s="22">
        <f>IF(OR($A286="",$B286="",$C286=""),"",C286*'MPTO_working_3-way'!$I285)</f>
        <v>8.2313446029565753</v>
      </c>
      <c r="H286" s="17">
        <f>IF(OR($A286="",$B286="",$C286=""),"",'MPTO_working_3-way'!E285)</f>
        <v>1.4123064577765221</v>
      </c>
      <c r="I286" s="21">
        <f>IF(OR($A286="",$B286="",$C286=""),"",'MPTO_working_3-way'!F285)</f>
        <v>5.6283147342635305</v>
      </c>
      <c r="J286" s="22">
        <f>IF(OR($A286="",$B286="",$C286=""),"",'MPTO_working_3-way'!G285)</f>
        <v>8.7515631420056419</v>
      </c>
      <c r="K286" s="17">
        <f>IF(OR($A286="",$B286="",$C286=""),"",'OddsRatio_working_3-way'!H285)</f>
        <v>1.4198829944265383</v>
      </c>
      <c r="L286" s="21">
        <f>IF(OR($A286="",$B286="",$C286=""),"",'OddsRatio_working_3-way'!I285)</f>
        <v>5.6187129386919228</v>
      </c>
      <c r="M286" s="22">
        <f>IF(OR($A286="",$B286="",$C286=""),"",'OddsRatio_working_3-way'!J285)</f>
        <v>8.4932965159197646</v>
      </c>
      <c r="N286" s="17">
        <f>IF('Log_working_3-way'!$D285="","",A286^('Log_working_3-way'!$D285))</f>
        <v>1.4099349576614146</v>
      </c>
      <c r="O286" s="21">
        <f>IF('Log_working_3-way'!$D285="","",B286^('Log_working_3-way'!$D285))</f>
        <v>5.6851182876788906</v>
      </c>
      <c r="P286" s="22">
        <f>IF('Log_working_3-way'!$D285="","",C286^('Log_working_3-way'!$D285))</f>
        <v>8.7070402824872026</v>
      </c>
      <c r="Q286" s="37">
        <f t="shared" si="58"/>
        <v>70.806162111186495</v>
      </c>
      <c r="R286" s="37">
        <f t="shared" si="59"/>
        <v>18.280438622143578</v>
      </c>
      <c r="S286" s="37">
        <f t="shared" si="60"/>
        <v>12.148683456173309</v>
      </c>
      <c r="V286" t="s">
        <v>349</v>
      </c>
      <c r="W286" t="s">
        <v>192</v>
      </c>
    </row>
    <row r="287" spans="1:23" ht="15" x14ac:dyDescent="0.25">
      <c r="A287">
        <v>2.5499999999999998</v>
      </c>
      <c r="B287">
        <v>2.89</v>
      </c>
      <c r="C287">
        <v>3.32</v>
      </c>
      <c r="D287" s="20">
        <f t="shared" si="61"/>
        <v>3.9382443267881317E-2</v>
      </c>
      <c r="E287" s="17">
        <f>IF(OR($A287="",$B287="",$C287=""),"",A287*'MPTO_working_3-way'!$I286)</f>
        <v>2.6504252303330973</v>
      </c>
      <c r="F287" s="21">
        <f>IF(OR($A287="",$B287="",$C287=""),"",B287*'MPTO_working_3-way'!$I286)</f>
        <v>3.0038152610441773</v>
      </c>
      <c r="G287" s="22">
        <f>IF(OR($A287="",$B287="",$C287=""),"",C287*'MPTO_working_3-way'!$I286)</f>
        <v>3.4507497116493657</v>
      </c>
      <c r="H287" s="17">
        <f>IF(OR($A287="",$B287="",$C287=""),"",'MPTO_working_3-way'!E286)</f>
        <v>2.6383178940679004</v>
      </c>
      <c r="I287" s="21">
        <f>IF(OR($A287="",$B287="",$C287=""),"",'MPTO_working_3-way'!F286)</f>
        <v>3.0039657139676623</v>
      </c>
      <c r="J287" s="22">
        <f>IF(OR($A287="",$B287="",$C287=""),"",'MPTO_working_3-way'!G286)</f>
        <v>3.4712900580469843</v>
      </c>
      <c r="K287" s="17">
        <f>IF(OR($A287="",$B287="",$C287=""),"",'OddsRatio_working_3-way'!H286)</f>
        <v>2.6439871922835669</v>
      </c>
      <c r="L287" s="21">
        <f>IF(OR($A287="",$B287="",$C287=""),"",'OddsRatio_working_3-way'!I286)</f>
        <v>3.0046037376877046</v>
      </c>
      <c r="M287" s="22">
        <f>IF(OR($A287="",$B287="",$C287=""),"",'OddsRatio_working_3-way'!J286)</f>
        <v>3.4606776039341134</v>
      </c>
      <c r="N287" s="17">
        <f>IF('Log_working_3-way'!$D286="","",A287^('Log_working_3-way'!$D286))</f>
        <v>2.6389957169429357</v>
      </c>
      <c r="O287" s="21">
        <f>IF('Log_working_3-way'!$D286="","",B287^('Log_working_3-way'!$D286))</f>
        <v>3.0046119938965408</v>
      </c>
      <c r="P287" s="22">
        <f>IF('Log_working_3-way'!$D286="","",C287^('Log_working_3-way'!$D286))</f>
        <v>3.4692553411790001</v>
      </c>
      <c r="Q287" s="37">
        <f t="shared" si="58"/>
        <v>37.902938165580423</v>
      </c>
      <c r="R287" s="37">
        <f t="shared" si="59"/>
        <v>33.290995387392201</v>
      </c>
      <c r="S287" s="37">
        <f t="shared" si="60"/>
        <v>28.979209840229963</v>
      </c>
      <c r="V287" t="s">
        <v>354</v>
      </c>
      <c r="W287" t="s">
        <v>275</v>
      </c>
    </row>
    <row r="288" spans="1:23" ht="15" x14ac:dyDescent="0.25">
      <c r="A288">
        <v>2.5299999999999998</v>
      </c>
      <c r="B288">
        <v>2.85</v>
      </c>
      <c r="C288">
        <v>3.41</v>
      </c>
      <c r="D288" s="20">
        <f t="shared" si="61"/>
        <v>3.9389241943312836E-2</v>
      </c>
      <c r="E288" s="17">
        <f>IF(OR($A288="",$B288="",$C288=""),"",A288*'MPTO_working_3-way'!$I287)</f>
        <v>2.6296547821165812</v>
      </c>
      <c r="F288" s="21">
        <f>IF(OR($A288="",$B288="",$C288=""),"",B288*'MPTO_working_3-way'!$I287)</f>
        <v>2.9622593395384418</v>
      </c>
      <c r="G288" s="22">
        <f>IF(OR($A288="",$B288="",$C288=""),"",C288*'MPTO_working_3-way'!$I287)</f>
        <v>3.5443173150266971</v>
      </c>
      <c r="H288" s="17">
        <f>IF(OR($A288="",$B288="",$C288=""),"",'MPTO_working_3-way'!E287)</f>
        <v>2.6169298582804377</v>
      </c>
      <c r="I288" s="21">
        <f>IF(OR($A288="",$B288="",$C288=""),"",'MPTO_working_3-way'!F287)</f>
        <v>2.960792191994631</v>
      </c>
      <c r="J288" s="22">
        <f>IF(OR($A288="",$B288="",$C288=""),"",'MPTO_working_3-way'!G287)</f>
        <v>3.569829993265742</v>
      </c>
      <c r="K288" s="17">
        <f>IF(OR($A288="",$B288="",$C288=""),"",'OddsRatio_working_3-way'!H287)</f>
        <v>2.6229442378056107</v>
      </c>
      <c r="L288" s="21">
        <f>IF(OR($A288="",$B288="",$C288=""),"",'OddsRatio_working_3-way'!I287)</f>
        <v>2.9623835555165892</v>
      </c>
      <c r="M288" s="22">
        <f>IF(OR($A288="",$B288="",$C288=""),"",'OddsRatio_working_3-way'!J287)</f>
        <v>3.5564023615108007</v>
      </c>
      <c r="N288" s="17">
        <f>IF('Log_working_3-way'!$D287="","",A288^('Log_working_3-way'!$D287))</f>
        <v>2.6176963488222946</v>
      </c>
      <c r="O288" s="21">
        <f>IF('Log_working_3-way'!$D287="","",B288^('Log_working_3-way'!$D287))</f>
        <v>2.9617093142379698</v>
      </c>
      <c r="P288" s="22">
        <f>IF('Log_working_3-way'!$D287="","",C288^('Log_working_3-way'!$D287))</f>
        <v>3.5670733974347795</v>
      </c>
      <c r="Q288" s="37">
        <f t="shared" si="58"/>
        <v>38.21271696816099</v>
      </c>
      <c r="R288" s="37">
        <f t="shared" si="59"/>
        <v>33.758016614298633</v>
      </c>
      <c r="S288" s="37">
        <f t="shared" si="60"/>
        <v>28.214178108724656</v>
      </c>
      <c r="V288" t="s">
        <v>352</v>
      </c>
      <c r="W288" t="s">
        <v>353</v>
      </c>
    </row>
    <row r="289" spans="1:23" ht="15" x14ac:dyDescent="0.25">
      <c r="A289">
        <v>4.33</v>
      </c>
      <c r="B289">
        <v>3.15</v>
      </c>
      <c r="C289">
        <v>2.04</v>
      </c>
      <c r="D289" s="20">
        <f t="shared" si="61"/>
        <v>3.8603278108779948E-2</v>
      </c>
      <c r="E289" s="17">
        <f>IF(OR($A289="",$B289="",$C289=""),"",A289*'MPTO_working_3-way'!$I288)</f>
        <v>4.4971521942110169</v>
      </c>
      <c r="F289" s="21">
        <f>IF(OR($A289="",$B289="",$C289=""),"",B289*'MPTO_working_3-way'!$I288)</f>
        <v>3.2716003260426567</v>
      </c>
      <c r="G289" s="22">
        <f>IF(OR($A289="",$B289="",$C289=""),"",C289*'MPTO_working_3-way'!$I288)</f>
        <v>2.1187506873419113</v>
      </c>
      <c r="H289" s="17">
        <f>IF(OR($A289="",$B289="",$C289=""),"",'MPTO_working_3-way'!E288)</f>
        <v>4.5854916644143993</v>
      </c>
      <c r="I289" s="21">
        <f>IF(OR($A289="",$B289="",$C289=""),"",'MPTO_working_3-way'!F288)</f>
        <v>3.2830743018420883</v>
      </c>
      <c r="J289" s="22">
        <f>IF(OR($A289="",$B289="",$C289=""),"",'MPTO_working_3-way'!G288)</f>
        <v>2.0949940744466344</v>
      </c>
      <c r="K289" s="17">
        <f>IF(OR($A289="",$B289="",$C289=""),"",'OddsRatio_working_3-way'!H288)</f>
        <v>4.5374913813463138</v>
      </c>
      <c r="L289" s="21">
        <f>IF(OR($A289="",$B289="",$C289=""),"",'OddsRatio_working_3-way'!I288)</f>
        <v>3.2839659068752471</v>
      </c>
      <c r="M289" s="22">
        <f>IF(OR($A289="",$B289="",$C289=""),"",'OddsRatio_working_3-way'!J288)</f>
        <v>2.1048021130931431</v>
      </c>
      <c r="N289" s="17">
        <f>IF('Log_working_3-way'!$D288="","",A289^('Log_working_3-way'!$D288))</f>
        <v>4.5743088670710303</v>
      </c>
      <c r="O289" s="21">
        <f>IF('Log_working_3-way'!$D288="","",B289^('Log_working_3-way'!$D288))</f>
        <v>3.288313073105519</v>
      </c>
      <c r="P289" s="22">
        <f>IF('Log_working_3-way'!$D288="","",C289^('Log_working_3-way'!$D288))</f>
        <v>2.0952042237040724</v>
      </c>
      <c r="Q289" s="37">
        <f t="shared" si="58"/>
        <v>21.807912284749673</v>
      </c>
      <c r="R289" s="37">
        <f t="shared" si="59"/>
        <v>30.566080827165244</v>
      </c>
      <c r="S289" s="37">
        <f t="shared" si="60"/>
        <v>47.197624806652207</v>
      </c>
      <c r="V289" t="s">
        <v>225</v>
      </c>
      <c r="W289" t="s">
        <v>223</v>
      </c>
    </row>
    <row r="290" spans="1:23" ht="15" x14ac:dyDescent="0.25">
      <c r="A290">
        <v>1.68</v>
      </c>
      <c r="B290">
        <v>3.64</v>
      </c>
      <c r="C290">
        <v>5.92</v>
      </c>
      <c r="D290" s="20">
        <f t="shared" si="61"/>
        <v>3.888228888228884E-2</v>
      </c>
      <c r="E290" s="17">
        <f>IF(OR($A290="",$B290="",$C290=""),"",A290*'MPTO_working_3-way'!$I289)</f>
        <v>1.7453222453222452</v>
      </c>
      <c r="F290" s="21">
        <f>IF(OR($A290="",$B290="",$C290=""),"",B290*'MPTO_working_3-way'!$I289)</f>
        <v>3.7815315315315314</v>
      </c>
      <c r="G290" s="22">
        <f>IF(OR($A290="",$B290="",$C290=""),"",C290*'MPTO_working_3-way'!$I289)</f>
        <v>6.1501831501831496</v>
      </c>
      <c r="H290" s="17">
        <f>IF(OR($A290="",$B290="",$C290=""),"",'MPTO_working_3-way'!E289)</f>
        <v>1.7173946924722652</v>
      </c>
      <c r="I290" s="21">
        <f>IF(OR($A290="",$B290="",$C290=""),"",'MPTO_working_3-way'!F289)</f>
        <v>3.8202275520816915</v>
      </c>
      <c r="J290" s="22">
        <f>IF(OR($A290="",$B290="",$C290=""),"",'MPTO_working_3-way'!G289)</f>
        <v>6.4119763013118902</v>
      </c>
      <c r="K290" s="17">
        <f>IF(OR($A290="",$B290="",$C290=""),"",'OddsRatio_working_3-way'!H289)</f>
        <v>1.7274999597570162</v>
      </c>
      <c r="L290" s="21">
        <f>IF(OR($A290="",$B290="",$C290=""),"",'OddsRatio_working_3-way'!I289)</f>
        <v>3.8244116084684165</v>
      </c>
      <c r="M290" s="22">
        <f>IF(OR($A290="",$B290="",$C290=""),"",'OddsRatio_working_3-way'!J289)</f>
        <v>6.2636761794184128</v>
      </c>
      <c r="N290" s="17">
        <f>IF('Log_working_3-way'!$D289="","",A290^('Log_working_3-way'!$D289))</f>
        <v>1.7164113507298393</v>
      </c>
      <c r="O290" s="21">
        <f>IF('Log_working_3-way'!$D289="","",B290^('Log_working_3-way'!$D289))</f>
        <v>3.8396519773690483</v>
      </c>
      <c r="P290" s="22">
        <f>IF('Log_working_3-way'!$D289="","",C290^('Log_working_3-way'!$D289))</f>
        <v>6.3715043021402442</v>
      </c>
      <c r="Q290" s="37">
        <f t="shared" si="58"/>
        <v>58.227733227733225</v>
      </c>
      <c r="R290" s="37">
        <f t="shared" si="59"/>
        <v>26.444312090530076</v>
      </c>
      <c r="S290" s="37">
        <f t="shared" si="60"/>
        <v>16.259678379988092</v>
      </c>
      <c r="V290" t="s">
        <v>356</v>
      </c>
      <c r="W290" t="s">
        <v>288</v>
      </c>
    </row>
    <row r="291" spans="1:23" ht="15" x14ac:dyDescent="0.25">
      <c r="A291">
        <v>1.88</v>
      </c>
      <c r="B291">
        <v>3.32</v>
      </c>
      <c r="C291">
        <v>4.8600000000000003</v>
      </c>
      <c r="D291" s="20">
        <f t="shared" si="61"/>
        <v>3.8881029766557607E-2</v>
      </c>
      <c r="E291" s="17">
        <f>IF(OR($A291="",$B291="",$C291=""),"",A291*'MPTO_working_3-way'!$I290)</f>
        <v>1.9530963359611282</v>
      </c>
      <c r="F291" s="21">
        <f>IF(OR($A291="",$B291="",$C291=""),"",B291*'MPTO_working_3-way'!$I290)</f>
        <v>3.4490850188249711</v>
      </c>
      <c r="G291" s="22">
        <f>IF(OR($A291="",$B291="",$C291=""),"",C291*'MPTO_working_3-way'!$I290)</f>
        <v>5.0489618046654705</v>
      </c>
      <c r="H291" s="17">
        <f>IF(OR($A291="",$B291="",$C291=""),"",'MPTO_working_3-way'!E290)</f>
        <v>1.9269510197056816</v>
      </c>
      <c r="I291" s="21">
        <f>IF(OR($A291="",$B291="",$C291=""),"",'MPTO_working_3-way'!F290)</f>
        <v>3.4692772392456912</v>
      </c>
      <c r="J291" s="22">
        <f>IF(OR($A291="",$B291="",$C291=""),"",'MPTO_working_3-way'!G290)</f>
        <v>5.1866957995086569</v>
      </c>
      <c r="K291" s="17">
        <f>IF(OR($A291="",$B291="",$C291=""),"",'OddsRatio_working_3-way'!H290)</f>
        <v>1.9371804517702771</v>
      </c>
      <c r="L291" s="21">
        <f>IF(OR($A291="",$B291="",$C291=""),"",'OddsRatio_working_3-way'!I290)</f>
        <v>3.4707484637580031</v>
      </c>
      <c r="M291" s="22">
        <f>IF(OR($A291="",$B291="",$C291=""),"",'OddsRatio_working_3-way'!J290)</f>
        <v>5.1108142543559891</v>
      </c>
      <c r="N291" s="17">
        <f>IF('Log_working_3-way'!$D290="","",A291^('Log_working_3-way'!$D290))</f>
        <v>1.926697776996976</v>
      </c>
      <c r="O291" s="21">
        <f>IF('Log_working_3-way'!$D290="","",B291^('Log_working_3-way'!$D290))</f>
        <v>3.4785100309919992</v>
      </c>
      <c r="P291" s="22">
        <f>IF('Log_working_3-way'!$D290="","",C291^('Log_working_3-way'!$D290))</f>
        <v>5.1680165545251304</v>
      </c>
      <c r="Q291" s="37">
        <f t="shared" si="58"/>
        <v>51.89545503615021</v>
      </c>
      <c r="R291" s="37">
        <f t="shared" si="59"/>
        <v>28.993196588139732</v>
      </c>
      <c r="S291" s="37">
        <f t="shared" si="60"/>
        <v>19.806051990251827</v>
      </c>
      <c r="V291" t="s">
        <v>363</v>
      </c>
      <c r="W291" t="s">
        <v>355</v>
      </c>
    </row>
    <row r="292" spans="1:23" ht="15" x14ac:dyDescent="0.25">
      <c r="A292">
        <v>2.56</v>
      </c>
      <c r="B292">
        <v>2.87</v>
      </c>
      <c r="C292">
        <v>3.31</v>
      </c>
      <c r="D292" s="20">
        <f t="shared" si="61"/>
        <v>4.1171859374506514E-2</v>
      </c>
      <c r="E292" s="17">
        <f>IF(OR($A292="",$B292="",$C292=""),"",A292*'MPTO_working_3-way'!$I291)</f>
        <v>2.6653999599987368</v>
      </c>
      <c r="F292" s="21">
        <f>IF(OR($A292="",$B292="",$C292=""),"",B292*'MPTO_working_3-way'!$I291)</f>
        <v>2.9881632364048336</v>
      </c>
      <c r="G292" s="22">
        <f>IF(OR($A292="",$B292="",$C292=""),"",C292*'MPTO_working_3-way'!$I291)</f>
        <v>3.4462788545296168</v>
      </c>
      <c r="H292" s="17">
        <f>IF(OR($A292="",$B292="",$C292=""),"",'MPTO_working_3-way'!E291)</f>
        <v>2.653216297197539</v>
      </c>
      <c r="I292" s="21">
        <f>IF(OR($A292="",$B292="",$C292=""),"",'MPTO_working_3-way'!F291)</f>
        <v>2.9876778965297119</v>
      </c>
      <c r="J292" s="22">
        <f>IF(OR($A292="",$B292="",$C292=""),"",'MPTO_working_3-way'!G291)</f>
        <v>3.4675163870988346</v>
      </c>
      <c r="K292" s="17">
        <f>IF(OR($A292="",$B292="",$C292=""),"",'OddsRatio_working_3-way'!H291)</f>
        <v>2.658949525934498</v>
      </c>
      <c r="L292" s="21">
        <f>IF(OR($A292="",$B292="",$C292=""),"",'OddsRatio_working_3-way'!I291)</f>
        <v>2.9886125727548154</v>
      </c>
      <c r="M292" s="22">
        <f>IF(OR($A292="",$B292="",$C292=""),"",'OddsRatio_working_3-way'!J291)</f>
        <v>3.4565214134030064</v>
      </c>
      <c r="N292" s="17">
        <f>IF('Log_working_3-way'!$D291="","",A292^('Log_working_3-way'!$D291))</f>
        <v>2.6539207270398486</v>
      </c>
      <c r="O292" s="21">
        <f>IF('Log_working_3-way'!$D291="","",B292^('Log_working_3-way'!$D291))</f>
        <v>2.9883583190967875</v>
      </c>
      <c r="P292" s="22">
        <f>IF('Log_working_3-way'!$D291="","",C292^('Log_working_3-way'!$D291))</f>
        <v>3.4653984994083733</v>
      </c>
      <c r="Q292" s="37">
        <f t="shared" si="58"/>
        <v>37.690104687516445</v>
      </c>
      <c r="R292" s="37">
        <f t="shared" si="59"/>
        <v>33.465373906518437</v>
      </c>
      <c r="S292" s="37">
        <f t="shared" si="60"/>
        <v>29.016804565470665</v>
      </c>
      <c r="V292" t="s">
        <v>350</v>
      </c>
      <c r="W292" t="s">
        <v>362</v>
      </c>
    </row>
    <row r="293" spans="1:23" ht="15" x14ac:dyDescent="0.25">
      <c r="A293">
        <v>2.29</v>
      </c>
      <c r="B293">
        <v>3.03</v>
      </c>
      <c r="C293">
        <v>3.67</v>
      </c>
      <c r="D293" s="20">
        <f t="shared" si="61"/>
        <v>3.9193790040451315E-2</v>
      </c>
      <c r="E293" s="17">
        <f>IF(OR($A293="",$B293="",$C293=""),"",A293*'MPTO_working_3-way'!$I292)</f>
        <v>2.3797537791926335</v>
      </c>
      <c r="F293" s="21">
        <f>IF(OR($A293="",$B293="",$C293=""),"",B293*'MPTO_working_3-way'!$I292)</f>
        <v>3.1487571838225672</v>
      </c>
      <c r="G293" s="22">
        <f>IF(OR($A293="",$B293="",$C293=""),"",C293*'MPTO_working_3-way'!$I292)</f>
        <v>3.8138412094484564</v>
      </c>
      <c r="H293" s="17">
        <f>IF(OR($A293="",$B293="",$C293=""),"",'MPTO_working_3-way'!E292)</f>
        <v>2.3606250051564746</v>
      </c>
      <c r="I293" s="21">
        <f>IF(OR($A293="",$B293="",$C293=""),"",'MPTO_working_3-way'!F292)</f>
        <v>3.1548885602289412</v>
      </c>
      <c r="J293" s="22">
        <f>IF(OR($A293="",$B293="",$C293=""),"",'MPTO_working_3-way'!G292)</f>
        <v>3.8548276925016114</v>
      </c>
      <c r="K293" s="17">
        <f>IF(OR($A293="",$B293="",$C293=""),"",'OddsRatio_working_3-way'!H292)</f>
        <v>2.369004668246347</v>
      </c>
      <c r="L293" s="21">
        <f>IF(OR($A293="",$B293="",$C293=""),"",'OddsRatio_working_3-way'!I292)</f>
        <v>3.1543251756124686</v>
      </c>
      <c r="M293" s="22">
        <f>IF(OR($A293="",$B293="",$C293=""),"",'OddsRatio_working_3-way'!J292)</f>
        <v>3.8335212900912761</v>
      </c>
      <c r="N293" s="17">
        <f>IF('Log_working_3-way'!$D292="","",A293^('Log_working_3-way'!$D292))</f>
        <v>2.3611941945096908</v>
      </c>
      <c r="O293" s="21">
        <f>IF('Log_working_3-way'!$D292="","",B293^('Log_working_3-way'!$D292))</f>
        <v>3.1566929437504392</v>
      </c>
      <c r="P293" s="22">
        <f>IF('Log_working_3-way'!$D292="","",C293^('Log_working_3-way'!$D292))</f>
        <v>3.8506225634370894</v>
      </c>
      <c r="Q293" s="37">
        <f t="shared" si="58"/>
        <v>42.361662602727314</v>
      </c>
      <c r="R293" s="37">
        <f t="shared" si="59"/>
        <v>31.758561922072619</v>
      </c>
      <c r="S293" s="37">
        <f t="shared" si="60"/>
        <v>26.220284093700279</v>
      </c>
      <c r="V293" t="s">
        <v>226</v>
      </c>
      <c r="W293" t="s">
        <v>358</v>
      </c>
    </row>
    <row r="294" spans="1:23" ht="15" x14ac:dyDescent="0.25">
      <c r="A294">
        <v>2.09</v>
      </c>
      <c r="B294">
        <v>3.05</v>
      </c>
      <c r="C294">
        <v>4.29</v>
      </c>
      <c r="D294" s="20">
        <f t="shared" si="61"/>
        <v>3.9437985080780669E-2</v>
      </c>
      <c r="E294" s="17">
        <f>IF(OR($A294="",$B294="",$C294=""),"",A294*'MPTO_working_3-way'!$I293)</f>
        <v>2.1724253888188314</v>
      </c>
      <c r="F294" s="21">
        <f>IF(OR($A294="",$B294="",$C294=""),"",B294*'MPTO_working_3-way'!$I293)</f>
        <v>3.170285854496381</v>
      </c>
      <c r="G294" s="22">
        <f>IF(OR($A294="",$B294="",$C294=""),"",C294*'MPTO_working_3-way'!$I293)</f>
        <v>4.4591889559965487</v>
      </c>
      <c r="H294" s="17">
        <f>IF(OR($A294="",$B294="",$C294=""),"",'MPTO_working_3-way'!E293)</f>
        <v>2.1490452980949182</v>
      </c>
      <c r="I294" s="21">
        <f>IF(OR($A294="",$B294="",$C294=""),"",'MPTO_working_3-way'!F293)</f>
        <v>3.1773987061482454</v>
      </c>
      <c r="J294" s="22">
        <f>IF(OR($A294="",$B294="",$C294=""),"",'MPTO_working_3-way'!G293)</f>
        <v>4.5464002365197471</v>
      </c>
      <c r="K294" s="17">
        <f>IF(OR($A294="",$B294="",$C294=""),"",'OddsRatio_working_3-way'!H293)</f>
        <v>2.1589515584712085</v>
      </c>
      <c r="L294" s="21">
        <f>IF(OR($A294="",$B294="",$C294=""),"",'OddsRatio_working_3-way'!I293)</f>
        <v>3.1796795365742923</v>
      </c>
      <c r="M294" s="22">
        <f>IF(OR($A294="",$B294="",$C294=""),"",'OddsRatio_working_3-way'!J293)</f>
        <v>4.4981198416241073</v>
      </c>
      <c r="N294" s="17">
        <f>IF('Log_working_3-way'!$D293="","",A294^('Log_working_3-way'!$D293))</f>
        <v>2.1494804038669715</v>
      </c>
      <c r="O294" s="21">
        <f>IF('Log_working_3-way'!$D293="","",B294^('Log_working_3-way'!$D293))</f>
        <v>3.1822623225488114</v>
      </c>
      <c r="P294" s="22">
        <f>IF('Log_working_3-way'!$D293="","",C294^('Log_working_3-way'!$D293))</f>
        <v>4.5345420112465398</v>
      </c>
      <c r="Q294" s="37">
        <f t="shared" si="58"/>
        <v>46.532290449460426</v>
      </c>
      <c r="R294" s="37">
        <f t="shared" si="59"/>
        <v>31.542896946712585</v>
      </c>
      <c r="S294" s="37">
        <f t="shared" si="60"/>
        <v>22.425602724352771</v>
      </c>
      <c r="V294" t="s">
        <v>116</v>
      </c>
      <c r="W294" t="s">
        <v>351</v>
      </c>
    </row>
    <row r="295" spans="1:23" ht="15" x14ac:dyDescent="0.25">
      <c r="A295">
        <v>1.79</v>
      </c>
      <c r="B295">
        <v>3.35</v>
      </c>
      <c r="C295">
        <v>5.46</v>
      </c>
      <c r="D295" s="20">
        <f t="shared" si="61"/>
        <v>4.031686371384513E-2</v>
      </c>
      <c r="E295" s="17">
        <f>IF(OR($A295="",$B295="",$C295=""),"",A295*'MPTO_working_3-way'!$I294)</f>
        <v>1.8621671860477829</v>
      </c>
      <c r="F295" s="21">
        <f>IF(OR($A295="",$B295="",$C295=""),"",B295*'MPTO_working_3-way'!$I294)</f>
        <v>3.4850614934413815</v>
      </c>
      <c r="G295" s="22">
        <f>IF(OR($A295="",$B295="",$C295=""),"",C295*'MPTO_working_3-way'!$I294)</f>
        <v>5.6801300758775941</v>
      </c>
      <c r="H295" s="17">
        <f>IF(OR($A295="",$B295="",$C295=""),"",'MPTO_working_3-way'!E294)</f>
        <v>1.8341211200345675</v>
      </c>
      <c r="I295" s="21">
        <f>IF(OR($A295="",$B295="",$C295=""),"",'MPTO_working_3-way'!F294)</f>
        <v>3.5079286961981326</v>
      </c>
      <c r="J295" s="22">
        <f>IF(OR($A295="",$B295="",$C295=""),"",'MPTO_working_3-way'!G294)</f>
        <v>5.8923620338714606</v>
      </c>
      <c r="K295" s="17">
        <f>IF(OR($A295="",$B295="",$C295=""),"",'OddsRatio_working_3-way'!H294)</f>
        <v>1.8448696673590719</v>
      </c>
      <c r="L295" s="21">
        <f>IF(OR($A295="",$B295="",$C295=""),"",'OddsRatio_working_3-way'!I294)</f>
        <v>3.5132198965744532</v>
      </c>
      <c r="M295" s="22">
        <f>IF(OR($A295="",$B295="",$C295=""),"",'OddsRatio_working_3-way'!J294)</f>
        <v>5.7697705271157718</v>
      </c>
      <c r="N295" s="17">
        <f>IF('Log_working_3-way'!$D294="","",A295^('Log_working_3-way'!$D294))</f>
        <v>1.8336814311170948</v>
      </c>
      <c r="O295" s="21">
        <f>IF('Log_working_3-way'!$D294="","",B295^('Log_working_3-way'!$D294))</f>
        <v>3.5219837911834713</v>
      </c>
      <c r="P295" s="22">
        <f>IF('Log_working_3-way'!$D294="","",C295^('Log_working_3-way'!$D294))</f>
        <v>5.8576093995266723</v>
      </c>
      <c r="Q295" s="37">
        <f t="shared" si="58"/>
        <v>54.522026330581319</v>
      </c>
      <c r="R295" s="37">
        <f t="shared" si="59"/>
        <v>28.693898282194542</v>
      </c>
      <c r="S295" s="37">
        <f t="shared" si="60"/>
        <v>17.605230631016799</v>
      </c>
      <c r="V295" t="s">
        <v>117</v>
      </c>
      <c r="W295" t="s">
        <v>360</v>
      </c>
    </row>
    <row r="296" spans="1:23" ht="15" x14ac:dyDescent="0.25">
      <c r="A296">
        <v>3.16</v>
      </c>
      <c r="B296">
        <v>2.89</v>
      </c>
      <c r="C296">
        <v>2.65</v>
      </c>
      <c r="D296" s="20">
        <f t="shared" si="61"/>
        <v>3.9834948014243921E-2</v>
      </c>
      <c r="E296" s="17">
        <f>IF(OR($A296="",$B296="",$C296=""),"",A296*'MPTO_working_3-way'!$I295)</f>
        <v>3.285878435725011</v>
      </c>
      <c r="F296" s="21">
        <f>IF(OR($A296="",$B296="",$C296=""),"",B296*'MPTO_working_3-way'!$I295)</f>
        <v>3.005122999761165</v>
      </c>
      <c r="G296" s="22">
        <f>IF(OR($A296="",$B296="",$C296=""),"",C296*'MPTO_working_3-way'!$I295)</f>
        <v>2.7555626122377461</v>
      </c>
      <c r="H296" s="17">
        <f>IF(OR($A296="",$B296="",$C296=""),"",'MPTO_working_3-way'!E295)</f>
        <v>3.2983991066471732</v>
      </c>
      <c r="I296" s="21">
        <f>IF(OR($A296="",$B296="",$C296=""),"",'MPTO_working_3-way'!F295)</f>
        <v>3.0053274365881881</v>
      </c>
      <c r="J296" s="22">
        <f>IF(OR($A296="",$B296="",$C296=""),"",'MPTO_working_3-way'!G295)</f>
        <v>2.7466477712085871</v>
      </c>
      <c r="K296" s="17">
        <f>IF(OR($A296="",$B296="",$C296=""),"",'OddsRatio_working_3-way'!H295)</f>
        <v>3.2920560245618096</v>
      </c>
      <c r="L296" s="21">
        <f>IF(OR($A296="",$B296="",$C296=""),"",'OddsRatio_working_3-way'!I295)</f>
        <v>3.0055490214915834</v>
      </c>
      <c r="M296" s="22">
        <f>IF(OR($A296="",$B296="",$C296=""),"",'OddsRatio_working_3-way'!J295)</f>
        <v>2.7508761298736046</v>
      </c>
      <c r="N296" s="17">
        <f>IF('Log_working_3-way'!$D295="","",A296^('Log_working_3-way'!$D295))</f>
        <v>3.2972765084797944</v>
      </c>
      <c r="O296" s="21">
        <f>IF('Log_working_3-way'!$D295="","",B296^('Log_working_3-way'!$D295))</f>
        <v>3.0056090507033888</v>
      </c>
      <c r="P296" s="22">
        <f>IF('Log_working_3-way'!$D295="","",C296^('Log_working_3-way'!$D295))</f>
        <v>2.747191382177776</v>
      </c>
      <c r="Q296" s="37">
        <f t="shared" si="58"/>
        <v>30.317738019778368</v>
      </c>
      <c r="R296" s="37">
        <f t="shared" si="59"/>
        <v>33.276508152227912</v>
      </c>
      <c r="S296" s="37">
        <f t="shared" si="60"/>
        <v>36.290229645259878</v>
      </c>
      <c r="V296" t="s">
        <v>361</v>
      </c>
      <c r="W296" t="s">
        <v>212</v>
      </c>
    </row>
    <row r="297" spans="1:23" ht="15" x14ac:dyDescent="0.25">
      <c r="A297">
        <v>2.71</v>
      </c>
      <c r="B297">
        <v>2.82</v>
      </c>
      <c r="C297">
        <v>3.16</v>
      </c>
      <c r="D297" s="20">
        <f t="shared" si="61"/>
        <v>4.0069315317446064E-2</v>
      </c>
      <c r="E297" s="17">
        <f>IF(OR($A297="",$B297="",$C297=""),"",A297*'MPTO_working_3-way'!$I296)</f>
        <v>2.818587844510279</v>
      </c>
      <c r="F297" s="21">
        <f>IF(OR($A297="",$B297="",$C297=""),"",B297*'MPTO_working_3-way'!$I296)</f>
        <v>2.9329954691951978</v>
      </c>
      <c r="G297" s="22">
        <f>IF(OR($A297="",$B297="",$C297=""),"",C297*'MPTO_working_3-way'!$I296)</f>
        <v>3.2866190364031298</v>
      </c>
      <c r="H297" s="17">
        <f>IF(OR($A297="",$B297="",$C297=""),"",'MPTO_working_3-way'!E296)</f>
        <v>2.8117748569895644</v>
      </c>
      <c r="I297" s="21">
        <f>IF(OR($A297="",$B297="",$C297=""),"",'MPTO_working_3-way'!F296)</f>
        <v>2.9303729556813787</v>
      </c>
      <c r="J297" s="22">
        <f>IF(OR($A297="",$B297="",$C297=""),"",'MPTO_working_3-way'!G296)</f>
        <v>3.299249253789525</v>
      </c>
      <c r="K297" s="17">
        <f>IF(OR($A297="",$B297="",$C297=""),"",'OddsRatio_working_3-way'!H296)</f>
        <v>2.8151116449187947</v>
      </c>
      <c r="L297" s="21">
        <f>IF(OR($A297="",$B297="",$C297=""),"",'OddsRatio_working_3-way'!I296)</f>
        <v>2.9318732127205887</v>
      </c>
      <c r="M297" s="22">
        <f>IF(OR($A297="",$B297="",$C297=""),"",'OddsRatio_working_3-way'!J296)</f>
        <v>3.2927726041079524</v>
      </c>
      <c r="N297" s="17">
        <f>IF('Log_working_3-way'!$D296="","",A297^('Log_working_3-way'!$D296))</f>
        <v>2.8122858736477996</v>
      </c>
      <c r="O297" s="21">
        <f>IF('Log_working_3-way'!$D296="","",B297^('Log_working_3-way'!$D296))</f>
        <v>2.930768007903596</v>
      </c>
      <c r="P297" s="22">
        <f>IF('Log_working_3-way'!$D296="","",C297^('Log_working_3-way'!$D296))</f>
        <v>3.2980455526889219</v>
      </c>
      <c r="Q297" s="37">
        <f t="shared" si="58"/>
        <v>35.564725159775172</v>
      </c>
      <c r="R297" s="37">
        <f t="shared" si="59"/>
        <v>34.094836166739661</v>
      </c>
      <c r="S297" s="37">
        <f t="shared" si="60"/>
        <v>30.426404427280328</v>
      </c>
      <c r="V297" t="s">
        <v>357</v>
      </c>
      <c r="W297" t="s">
        <v>359</v>
      </c>
    </row>
    <row r="298" spans="1:23" ht="15" x14ac:dyDescent="0.25">
      <c r="A298">
        <v>1.54</v>
      </c>
      <c r="B298">
        <v>4.25</v>
      </c>
      <c r="C298">
        <v>6.35</v>
      </c>
      <c r="D298" s="20">
        <f t="shared" si="61"/>
        <v>4.2125081958338084E-2</v>
      </c>
      <c r="E298" s="17">
        <f>IF(OR($A298="",$B298="",$C298=""),"",A298*'MPTO_working_3-way'!$I297)</f>
        <v>1.6048726262158406</v>
      </c>
      <c r="F298" s="21">
        <f>IF(OR($A298="",$B298="",$C298=""),"",B298*'MPTO_working_3-way'!$I297)</f>
        <v>4.4290315983229371</v>
      </c>
      <c r="G298" s="22">
        <f>IF(OR($A298="",$B298="",$C298=""),"",C298*'MPTO_working_3-way'!$I297)</f>
        <v>6.6174942704354462</v>
      </c>
      <c r="H298" s="17">
        <f>IF(OR($A298="",$B298="",$C298=""),"",'MPTO_working_3-way'!E297)</f>
        <v>1.5740373113837278</v>
      </c>
      <c r="I298" s="21">
        <f>IF(OR($A298="",$B298="",$C298=""),"",'MPTO_working_3-way'!F297)</f>
        <v>4.5197245004304678</v>
      </c>
      <c r="J298" s="22">
        <f>IF(OR($A298="",$B298="",$C298=""),"",'MPTO_working_3-way'!G297)</f>
        <v>6.9716230761703715</v>
      </c>
      <c r="K298" s="17">
        <f>IF(OR($A298="",$B298="",$C298=""),"",'OddsRatio_working_3-way'!H297)</f>
        <v>1.5841870434198906</v>
      </c>
      <c r="L298" s="21">
        <f>IF(OR($A298="",$B298="",$C298=""),"",'OddsRatio_working_3-way'!I297)</f>
        <v>4.5159405391011926</v>
      </c>
      <c r="M298" s="22">
        <f>IF(OR($A298="",$B298="",$C298=""),"",'OddsRatio_working_3-way'!J297)</f>
        <v>6.787779041289653</v>
      </c>
      <c r="N298" s="17">
        <f>IF('Log_working_3-way'!$D297="","",A298^('Log_working_3-way'!$D297))</f>
        <v>1.57197194475913</v>
      </c>
      <c r="O298" s="21">
        <f>IF('Log_working_3-way'!$D297="","",B298^('Log_working_3-way'!$D297))</f>
        <v>4.5529598604907662</v>
      </c>
      <c r="P298" s="22">
        <f>IF('Log_working_3-way'!$D297="","",C298^('Log_working_3-way'!$D297))</f>
        <v>6.933899631890946</v>
      </c>
      <c r="Q298" s="37">
        <f t="shared" si="58"/>
        <v>63.53089553645367</v>
      </c>
      <c r="R298" s="37">
        <f t="shared" si="59"/>
        <v>22.578299066067903</v>
      </c>
      <c r="S298" s="37">
        <f t="shared" si="60"/>
        <v>15.111460004848599</v>
      </c>
      <c r="V298" t="s">
        <v>380</v>
      </c>
      <c r="W298" t="s">
        <v>381</v>
      </c>
    </row>
    <row r="299" spans="1:23" ht="15" x14ac:dyDescent="0.25">
      <c r="A299">
        <v>1.64</v>
      </c>
      <c r="B299">
        <v>4.07</v>
      </c>
      <c r="C299">
        <v>5.8</v>
      </c>
      <c r="D299" s="20">
        <f t="shared" si="61"/>
        <v>2.7870136364669396E-2</v>
      </c>
      <c r="E299" s="17">
        <f>IF(OR($A299="",$B299="",$C299=""),"",A299*'MPTO_working_3-way'!$I298)</f>
        <v>1.6857070236380578</v>
      </c>
      <c r="F299" s="21">
        <f>IF(OR($A299="",$B299="",$C299=""),"",B299*'MPTO_working_3-way'!$I298)</f>
        <v>4.1834314550042047</v>
      </c>
      <c r="G299" s="22">
        <f>IF(OR($A299="",$B299="",$C299=""),"",C299*'MPTO_working_3-way'!$I298)</f>
        <v>5.9616467909150819</v>
      </c>
      <c r="H299" s="17">
        <f>IF(OR($A299="",$B299="",$C299=""),"",'MPTO_working_3-way'!E298)</f>
        <v>1.6653730822793085</v>
      </c>
      <c r="I299" s="21">
        <f>IF(OR($A299="",$B299="",$C299=""),"",'MPTO_working_3-way'!F298)</f>
        <v>4.2299359290003578</v>
      </c>
      <c r="J299" s="22">
        <f>IF(OR($A299="",$B299="",$C299=""),"",'MPTO_working_3-way'!G298)</f>
        <v>6.1303152631978959</v>
      </c>
      <c r="K299" s="17">
        <f>IF(OR($A299="",$B299="",$C299=""),"",'OddsRatio_working_3-way'!H298)</f>
        <v>1.6725043068975338</v>
      </c>
      <c r="L299" s="21">
        <f>IF(OR($A299="",$B299="",$C299=""),"",'OddsRatio_working_3-way'!I298)</f>
        <v>4.2259190971491067</v>
      </c>
      <c r="M299" s="22">
        <f>IF(OR($A299="",$B299="",$C299=""),"",'OddsRatio_working_3-way'!J298)</f>
        <v>6.0437823017315022</v>
      </c>
      <c r="N299" s="17">
        <f>IF('Log_working_3-way'!$D298="","",A299^('Log_working_3-way'!$D298))</f>
        <v>1.6644300710656865</v>
      </c>
      <c r="O299" s="21">
        <f>IF('Log_working_3-way'!$D298="","",B299^('Log_working_3-way'!$D298))</f>
        <v>4.2443896909377301</v>
      </c>
      <c r="P299" s="22">
        <f>IF('Log_working_3-way'!$D298="","",C299^('Log_working_3-way'!$D298))</f>
        <v>6.1128950212415969</v>
      </c>
      <c r="Q299" s="37">
        <f t="shared" ref="Q299:Q302" si="62">(1/H299)*100</f>
        <v>60.046605210608583</v>
      </c>
      <c r="R299" s="37">
        <f t="shared" ref="R299:R302" si="63">(1/F299)*100</f>
        <v>23.903821796907987</v>
      </c>
      <c r="S299" s="37">
        <f t="shared" ref="S299:S302" si="64">(1/G299)*100</f>
        <v>16.773888743692332</v>
      </c>
      <c r="T299" s="26" t="s">
        <v>102</v>
      </c>
      <c r="V299" t="s">
        <v>394</v>
      </c>
      <c r="W299" t="s">
        <v>395</v>
      </c>
    </row>
    <row r="300" spans="1:23" ht="15" x14ac:dyDescent="0.25">
      <c r="A300">
        <v>1.68</v>
      </c>
      <c r="B300">
        <v>4.12</v>
      </c>
      <c r="C300">
        <v>5.22</v>
      </c>
      <c r="D300" s="20">
        <f t="shared" si="61"/>
        <v>2.9527423066090686E-2</v>
      </c>
      <c r="E300" s="17">
        <f>IF(OR($A300="",$B300="",$C300=""),"",A300*'MPTO_working_3-way'!$I299)</f>
        <v>1.7296060707510323</v>
      </c>
      <c r="F300" s="21">
        <f>IF(OR($A300="",$B300="",$C300=""),"",B300*'MPTO_working_3-way'!$I299)</f>
        <v>4.241652983032294</v>
      </c>
      <c r="G300" s="22">
        <f>IF(OR($A300="",$B300="",$C300=""),"",C300*'MPTO_working_3-way'!$I299)</f>
        <v>5.3741331484049928</v>
      </c>
      <c r="H300" s="17">
        <f>IF(OR($A300="",$B300="",$C300=""),"",'MPTO_working_3-way'!E299)</f>
        <v>1.7082464650010138</v>
      </c>
      <c r="I300" s="21">
        <f>IF(OR($A300="",$B300="",$C300=""),"",'MPTO_working_3-way'!F299)</f>
        <v>4.2941312938080225</v>
      </c>
      <c r="J300" s="22">
        <f>IF(OR($A300="",$B300="",$C300=""),"",'MPTO_working_3-way'!G299)</f>
        <v>5.5027170337302076</v>
      </c>
      <c r="K300" s="17">
        <f>IF(OR($A300="",$B300="",$C300=""),"",'OddsRatio_working_3-way'!H299)</f>
        <v>1.7157766323984034</v>
      </c>
      <c r="L300" s="21">
        <f>IF(OR($A300="",$B300="",$C300=""),"",'OddsRatio_working_3-way'!I299)</f>
        <v>4.2841516074750254</v>
      </c>
      <c r="M300" s="22">
        <f>IF(OR($A300="",$B300="",$C300=""),"",'OddsRatio_working_3-way'!J299)</f>
        <v>5.4420255716489123</v>
      </c>
      <c r="N300" s="17">
        <f>IF('Log_working_3-way'!$D299="","",A300^('Log_working_3-way'!$D299))</f>
        <v>1.7072766881461134</v>
      </c>
      <c r="O300" s="21">
        <f>IF('Log_working_3-way'!$D299="","",B300^('Log_working_3-way'!$D299))</f>
        <v>4.3051316094435732</v>
      </c>
      <c r="P300" s="22">
        <f>IF('Log_working_3-way'!$D299="","",C300^('Log_working_3-way'!$D299))</f>
        <v>5.4947795274343516</v>
      </c>
      <c r="Q300" s="37">
        <f t="shared" si="62"/>
        <v>58.539562088273165</v>
      </c>
      <c r="R300" s="37">
        <f t="shared" si="63"/>
        <v>23.57571456222982</v>
      </c>
      <c r="S300" s="37">
        <f t="shared" si="64"/>
        <v>18.607652106587523</v>
      </c>
      <c r="T300" s="26" t="s">
        <v>35</v>
      </c>
      <c r="V300" t="s">
        <v>41</v>
      </c>
      <c r="W300" t="s">
        <v>396</v>
      </c>
    </row>
    <row r="301" spans="1:23" ht="15" x14ac:dyDescent="0.25">
      <c r="A301">
        <v>1.4</v>
      </c>
      <c r="B301">
        <v>4.47</v>
      </c>
      <c r="C301">
        <v>9.32</v>
      </c>
      <c r="D301" s="20">
        <f t="shared" si="61"/>
        <v>4.529549815720868E-2</v>
      </c>
      <c r="E301" s="17">
        <f>IF(OR($A301="",$B301="",$C301=""),"",A301*'MPTO_working_3-way'!$I300)</f>
        <v>1.463413697420092</v>
      </c>
      <c r="F301" s="21">
        <f>IF(OR($A301="",$B301="",$C301=""),"",B301*'MPTO_working_3-way'!$I300)</f>
        <v>4.6724708767627225</v>
      </c>
      <c r="G301" s="22">
        <f>IF(OR($A301="",$B301="",$C301=""),"",C301*'MPTO_working_3-way'!$I300)</f>
        <v>9.7421540428251845</v>
      </c>
      <c r="H301" s="17">
        <f>IF(OR($A301="",$B301="",$C301=""),"",'MPTO_working_3-way'!E300)</f>
        <v>1.4302321019171587</v>
      </c>
      <c r="I301" s="21">
        <f>IF(OR($A301="",$B301="",$C301=""),"",'MPTO_working_3-way'!F300)</f>
        <v>4.7935157809839204</v>
      </c>
      <c r="J301" s="22">
        <f>IF(OR($A301="",$B301="",$C301=""),"",'MPTO_working_3-way'!G300)</f>
        <v>10.846264852319845</v>
      </c>
      <c r="K301" s="17">
        <f>IF(OR($A301="",$B301="",$C301=""),"",'OddsRatio_working_3-way'!H300)</f>
        <v>1.4405157871718648</v>
      </c>
      <c r="L301" s="21">
        <f>IF(OR($A301="",$B301="",$C301=""),"",'OddsRatio_working_3-way'!I300)</f>
        <v>4.8214744537159273</v>
      </c>
      <c r="M301" s="22">
        <f>IF(OR($A301="",$B301="",$C301=""),"",'OddsRatio_working_3-way'!J300)</f>
        <v>10.162728373174787</v>
      </c>
      <c r="N301" s="17">
        <f>IF('Log_working_3-way'!$D300="","",A301^('Log_working_3-way'!$D300))</f>
        <v>1.427495616767134</v>
      </c>
      <c r="O301" s="21">
        <f>IF('Log_working_3-way'!$D300="","",B301^('Log_working_3-way'!$D300))</f>
        <v>4.8741370155260579</v>
      </c>
      <c r="P301" s="22">
        <f>IF('Log_working_3-way'!$D300="","",C301^('Log_working_3-way'!$D300))</f>
        <v>10.60356205958468</v>
      </c>
      <c r="Q301" s="37">
        <f t="shared" si="62"/>
        <v>69.918721489997822</v>
      </c>
      <c r="R301" s="37">
        <f t="shared" si="63"/>
        <v>21.40195255091329</v>
      </c>
      <c r="S301" s="37">
        <f t="shared" si="64"/>
        <v>10.264670375813562</v>
      </c>
      <c r="V301" t="s">
        <v>397</v>
      </c>
      <c r="W301" t="s">
        <v>383</v>
      </c>
    </row>
    <row r="302" spans="1:23" ht="15" x14ac:dyDescent="0.25">
      <c r="A302">
        <v>2.35</v>
      </c>
      <c r="B302">
        <v>3.39</v>
      </c>
      <c r="C302">
        <v>3.22</v>
      </c>
      <c r="D302" s="20">
        <f t="shared" si="61"/>
        <v>3.1076171842260303E-2</v>
      </c>
      <c r="E302" s="17">
        <f>IF(OR($A302="",$B302="",$C302=""),"",A302*'MPTO_working_3-way'!$I301)</f>
        <v>2.4230290038293116</v>
      </c>
      <c r="F302" s="21">
        <f>IF(OR($A302="",$B302="",$C302=""),"",B302*'MPTO_working_3-way'!$I301)</f>
        <v>3.4953482225452626</v>
      </c>
      <c r="G302" s="22">
        <f>IF(OR($A302="",$B302="",$C302=""),"",C302*'MPTO_working_3-way'!$I301)</f>
        <v>3.3200652733320783</v>
      </c>
      <c r="H302" s="17">
        <f>IF(OR($A302="",$B302="",$C302=""),"",'MPTO_working_3-way'!E301)</f>
        <v>2.4086333650806271</v>
      </c>
      <c r="I302" s="21">
        <f>IF(OR($A302="",$B302="",$C302=""),"",'MPTO_working_3-way'!F301)</f>
        <v>3.5133759712342547</v>
      </c>
      <c r="J302" s="22">
        <f>IF(OR($A302="",$B302="",$C302=""),"",'MPTO_working_3-way'!G301)</f>
        <v>3.3311094595220485</v>
      </c>
      <c r="K302" s="17">
        <f>IF(OR($A302="",$B302="",$C302=""),"",'OddsRatio_working_3-way'!H301)</f>
        <v>2.4149148424700861</v>
      </c>
      <c r="L302" s="21">
        <f>IF(OR($A302="",$B302="",$C302=""),"",'OddsRatio_working_3-way'!I301)</f>
        <v>3.5049233137063007</v>
      </c>
      <c r="M302" s="22">
        <f>IF(OR($A302="",$B302="",$C302=""),"",'OddsRatio_working_3-way'!J301)</f>
        <v>3.3267488520619191</v>
      </c>
      <c r="N302" s="17">
        <f>IF('Log_working_3-way'!$D301="","",A302^('Log_working_3-way'!$D301))</f>
        <v>2.4090452745062962</v>
      </c>
      <c r="O302" s="21">
        <f>IF('Log_working_3-way'!$D301="","",B302^('Log_working_3-way'!$D301))</f>
        <v>3.5123560908104565</v>
      </c>
      <c r="P302" s="22">
        <f>IF('Log_working_3-way'!$D301="","",C302^('Log_working_3-way'!$D301))</f>
        <v>3.3312388320257704</v>
      </c>
      <c r="Q302" s="37">
        <f t="shared" si="62"/>
        <v>41.517319094619694</v>
      </c>
      <c r="R302" s="37">
        <f t="shared" si="63"/>
        <v>28.609452802153552</v>
      </c>
      <c r="S302" s="37">
        <f t="shared" si="64"/>
        <v>30.11988975133557</v>
      </c>
      <c r="V302" t="s">
        <v>398</v>
      </c>
      <c r="W302" t="s">
        <v>382</v>
      </c>
    </row>
    <row r="303" spans="1:23" ht="15" x14ac:dyDescent="0.25">
      <c r="A303">
        <v>4.0599999999999996</v>
      </c>
      <c r="B303">
        <v>3.76</v>
      </c>
      <c r="C303">
        <v>1.93</v>
      </c>
      <c r="D303" s="20">
        <f t="shared" si="61"/>
        <v>3.03975805536294E-2</v>
      </c>
      <c r="E303" s="17">
        <f>IF(OR($A303="",$B303="",$C303=""),"",A303*'MPTO_working_3-way'!$I302)</f>
        <v>4.1834141770477347</v>
      </c>
      <c r="F303" s="21">
        <f>IF(OR($A303="",$B303="",$C303=""),"",B303*'MPTO_working_3-way'!$I302)</f>
        <v>3.8742949028816462</v>
      </c>
      <c r="G303" s="22">
        <f>IF(OR($A303="",$B303="",$C303=""),"",C303*'MPTO_working_3-way'!$I302)</f>
        <v>1.9886673304685047</v>
      </c>
      <c r="H303" s="17">
        <f>IF(OR($A303="",$B303="",$C303=""),"",'MPTO_working_3-way'!E302)</f>
        <v>4.2341862018563248</v>
      </c>
      <c r="I303" s="21">
        <f>IF(OR($A303="",$B303="",$C303=""),"",'MPTO_working_3-way'!F302)</f>
        <v>3.9089233377534436</v>
      </c>
      <c r="J303" s="22">
        <f>IF(OR($A303="",$B303="",$C303=""),"",'MPTO_working_3-way'!G302)</f>
        <v>1.9684954578504885</v>
      </c>
      <c r="K303" s="17">
        <f>IF(OR($A303="",$B303="",$C303=""),"",'OddsRatio_working_3-way'!H302)</f>
        <v>4.2122105571836785</v>
      </c>
      <c r="L303" s="21">
        <f>IF(OR($A303="",$B303="",$C303=""),"",'OddsRatio_working_3-way'!I302)</f>
        <v>3.8972879535382199</v>
      </c>
      <c r="M303" s="22">
        <f>IF(OR($A303="",$B303="",$C303=""),"",'OddsRatio_working_3-way'!J302)</f>
        <v>1.9762600713009213</v>
      </c>
      <c r="N303" s="17">
        <f>IF('Log_working_3-way'!$D302="","",A303^('Log_working_3-way'!$D302))</f>
        <v>4.2329910074281818</v>
      </c>
      <c r="O303" s="21">
        <f>IF('Log_working_3-way'!$D302="","",B303^('Log_working_3-way'!$D302))</f>
        <v>3.9112572253733733</v>
      </c>
      <c r="P303" s="22">
        <f>IF('Log_working_3-way'!$D302="","",C303^('Log_working_3-way'!$D302))</f>
        <v>1.9681623848674441</v>
      </c>
      <c r="Q303" s="37">
        <f t="shared" ref="Q303:Q342" si="65">(1/H303)*100</f>
        <v>23.617289186800203</v>
      </c>
      <c r="R303" s="37">
        <f t="shared" ref="R303:R342" si="66">(1/F303)*100</f>
        <v>25.811148223544212</v>
      </c>
      <c r="S303" s="37">
        <f t="shared" ref="S303:S342" si="67">(1/G303)*100</f>
        <v>50.284931254158671</v>
      </c>
      <c r="V303" t="s">
        <v>399</v>
      </c>
      <c r="W303" t="s">
        <v>400</v>
      </c>
    </row>
    <row r="304" spans="1:23" ht="15" x14ac:dyDescent="0.25">
      <c r="A304">
        <v>1.6</v>
      </c>
      <c r="B304">
        <v>4.09</v>
      </c>
      <c r="C304">
        <v>6.21</v>
      </c>
      <c r="D304" s="20">
        <f t="shared" si="61"/>
        <v>3.0529373319317044E-2</v>
      </c>
      <c r="E304" s="17">
        <f>IF(OR($A304="",$B304="",$C304=""),"",A304*'MPTO_working_3-way'!$I303)</f>
        <v>1.6488469973109074</v>
      </c>
      <c r="F304" s="21">
        <f>IF(OR($A304="",$B304="",$C304=""),"",B304*'MPTO_working_3-way'!$I303)</f>
        <v>4.2148651368760062</v>
      </c>
      <c r="G304" s="22">
        <f>IF(OR($A304="",$B304="",$C304=""),"",C304*'MPTO_working_3-way'!$I303)</f>
        <v>6.3995874083129589</v>
      </c>
      <c r="H304" s="17">
        <f>IF(OR($A304="",$B304="",$C304=""),"",'MPTO_working_3-way'!E303)</f>
        <v>1.6264829358648085</v>
      </c>
      <c r="I304" s="21">
        <f>IF(OR($A304="",$B304="",$C304=""),"",'MPTO_working_3-way'!F303)</f>
        <v>4.2676258972658987</v>
      </c>
      <c r="J304" s="22">
        <f>IF(OR($A304="",$B304="",$C304=""),"",'MPTO_working_3-way'!G303)</f>
        <v>6.6289199155689591</v>
      </c>
      <c r="K304" s="17">
        <f>IF(OR($A304="",$B304="",$C304=""),"",'OddsRatio_working_3-way'!H303)</f>
        <v>1.6342070139021403</v>
      </c>
      <c r="L304" s="21">
        <f>IF(OR($A304="",$B304="",$C304=""),"",'OddsRatio_working_3-way'!I303)</f>
        <v>4.2661661215960223</v>
      </c>
      <c r="M304" s="22">
        <f>IF(OR($A304="",$B304="",$C304=""),"",'OddsRatio_working_3-way'!J303)</f>
        <v>6.5070309040502519</v>
      </c>
      <c r="N304" s="17">
        <f>IF('Log_working_3-way'!$D303="","",A304^('Log_working_3-way'!$D303))</f>
        <v>1.6253409381207535</v>
      </c>
      <c r="O304" s="21">
        <f>IF('Log_working_3-way'!$D303="","",B304^('Log_working_3-way'!$D303))</f>
        <v>4.2872173099344186</v>
      </c>
      <c r="P304" s="22">
        <f>IF('Log_working_3-way'!$D303="","",C304^('Log_working_3-way'!$D303))</f>
        <v>6.600967697678529</v>
      </c>
      <c r="Q304" s="37">
        <f t="shared" si="65"/>
        <v>61.48235422268943</v>
      </c>
      <c r="R304" s="37">
        <f t="shared" si="66"/>
        <v>23.725551530723109</v>
      </c>
      <c r="S304" s="37">
        <f t="shared" si="67"/>
        <v>15.626007368865944</v>
      </c>
      <c r="V304" t="s">
        <v>152</v>
      </c>
      <c r="W304" t="s">
        <v>401</v>
      </c>
    </row>
    <row r="305" spans="1:23" ht="15" x14ac:dyDescent="0.25">
      <c r="A305">
        <v>1.25</v>
      </c>
      <c r="B305">
        <v>6.42</v>
      </c>
      <c r="C305">
        <v>13.96</v>
      </c>
      <c r="D305" s="20">
        <f t="shared" si="61"/>
        <v>2.7396477697739119E-2</v>
      </c>
      <c r="E305" s="17">
        <f>IF(OR($A305="",$B305="",$C305=""),"",A305*'MPTO_working_3-way'!$I304)</f>
        <v>1.2842455971221738</v>
      </c>
      <c r="F305" s="21">
        <f>IF(OR($A305="",$B305="",$C305=""),"",B305*'MPTO_working_3-way'!$I304)</f>
        <v>6.5958853868194849</v>
      </c>
      <c r="G305" s="22">
        <f>IF(OR($A305="",$B305="",$C305=""),"",C305*'MPTO_working_3-way'!$I304)</f>
        <v>14.34245482866044</v>
      </c>
      <c r="H305" s="17">
        <f>IF(OR($A305="",$B305="",$C305=""),"",'MPTO_working_3-way'!E304)</f>
        <v>1.2644337630793634</v>
      </c>
      <c r="I305" s="21">
        <f>IF(OR($A305="",$B305="",$C305=""),"",'MPTO_working_3-way'!F304)</f>
        <v>6.8198365286277829</v>
      </c>
      <c r="J305" s="22">
        <f>IF(OR($A305="",$B305="",$C305=""),"",'MPTO_working_3-way'!G304)</f>
        <v>15.99972388578394</v>
      </c>
      <c r="K305" s="17">
        <f>IF(OR($A305="",$B305="",$C305=""),"",'OddsRatio_working_3-way'!H304)</f>
        <v>1.2699932825535432</v>
      </c>
      <c r="L305" s="21">
        <f>IF(OR($A305="",$B305="",$C305=""),"",'OddsRatio_working_3-way'!I304)</f>
        <v>6.8534543657608165</v>
      </c>
      <c r="M305" s="22">
        <f>IF(OR($A305="",$B305="",$C305=""),"",'OddsRatio_working_3-way'!J304)</f>
        <v>14.996451767575678</v>
      </c>
      <c r="N305" s="17">
        <f>IF('Log_working_3-way'!$D304="","",A305^('Log_working_3-way'!$D304))</f>
        <v>1.2621027644508427</v>
      </c>
      <c r="O305" s="21">
        <f>IF('Log_working_3-way'!$D304="","",B305^('Log_working_3-way'!$D304))</f>
        <v>6.9567353010413076</v>
      </c>
      <c r="P305" s="22">
        <f>IF('Log_working_3-way'!$D304="","",C305^('Log_working_3-way'!$D304))</f>
        <v>15.643110527579919</v>
      </c>
      <c r="Q305" s="37">
        <f t="shared" si="65"/>
        <v>79.086784076742035</v>
      </c>
      <c r="R305" s="37">
        <f t="shared" si="66"/>
        <v>15.160966896093942</v>
      </c>
      <c r="S305" s="37">
        <f t="shared" si="67"/>
        <v>6.9723071255675579</v>
      </c>
      <c r="V305" t="s">
        <v>402</v>
      </c>
      <c r="W305" t="s">
        <v>403</v>
      </c>
    </row>
    <row r="306" spans="1:23" ht="15" x14ac:dyDescent="0.25">
      <c r="A306">
        <v>3.09</v>
      </c>
      <c r="B306">
        <v>3.25</v>
      </c>
      <c r="C306">
        <v>2.5099999999999998</v>
      </c>
      <c r="D306" s="20">
        <f t="shared" si="61"/>
        <v>2.9723277663555425E-2</v>
      </c>
      <c r="E306" s="17">
        <f>IF(OR($A306="",$B306="",$C306=""),"",A306*'MPTO_working_3-way'!$I305)</f>
        <v>3.1818449279803862</v>
      </c>
      <c r="F306" s="21">
        <f>IF(OR($A306="",$B306="",$C306=""),"",B306*'MPTO_working_3-way'!$I305)</f>
        <v>3.346600652406555</v>
      </c>
      <c r="G306" s="22">
        <f>IF(OR($A306="",$B306="",$C306=""),"",C306*'MPTO_working_3-way'!$I305)</f>
        <v>2.5846054269355241</v>
      </c>
      <c r="H306" s="17">
        <f>IF(OR($A306="",$B306="",$C306=""),"",'MPTO_working_3-way'!E305)</f>
        <v>3.1875879278893828</v>
      </c>
      <c r="I306" s="21">
        <f>IF(OR($A306="",$B306="",$C306=""),"",'MPTO_working_3-way'!F305)</f>
        <v>3.3581326000095477</v>
      </c>
      <c r="J306" s="22">
        <f>IF(OR($A306="",$B306="",$C306=""),"",'MPTO_working_3-way'!G305)</f>
        <v>2.5740117484774037</v>
      </c>
      <c r="K306" s="17">
        <f>IF(OR($A306="",$B306="",$C306=""),"",'OddsRatio_working_3-way'!H305)</f>
        <v>3.1852597154324616</v>
      </c>
      <c r="L306" s="21">
        <f>IF(OR($A306="",$B306="",$C306=""),"",'OddsRatio_working_3-way'!I305)</f>
        <v>3.352552325226335</v>
      </c>
      <c r="M306" s="22">
        <f>IF(OR($A306="",$B306="",$C306=""),"",'OddsRatio_working_3-way'!J305)</f>
        <v>2.578824004929674</v>
      </c>
      <c r="N306" s="17">
        <f>IF('Log_working_3-way'!$D305="","",A306^('Log_working_3-way'!$D305))</f>
        <v>3.1875973146686882</v>
      </c>
      <c r="O306" s="21">
        <f>IF('Log_working_3-way'!$D305="","",B306^('Log_working_3-way'!$D305))</f>
        <v>3.3573194032318967</v>
      </c>
      <c r="P306" s="22">
        <f>IF('Log_working_3-way'!$D305="","",C306^('Log_working_3-way'!$D305))</f>
        <v>2.5744836021843827</v>
      </c>
      <c r="Q306" s="37">
        <f t="shared" si="65"/>
        <v>31.371683624807055</v>
      </c>
      <c r="R306" s="37">
        <f t="shared" si="66"/>
        <v>29.881067502956938</v>
      </c>
      <c r="S306" s="37">
        <f t="shared" si="67"/>
        <v>38.690625252832689</v>
      </c>
      <c r="V306" t="s">
        <v>404</v>
      </c>
      <c r="W306" t="s">
        <v>405</v>
      </c>
    </row>
    <row r="307" spans="1:23" ht="15" x14ac:dyDescent="0.25">
      <c r="A307">
        <v>2.69</v>
      </c>
      <c r="B307">
        <v>3.53</v>
      </c>
      <c r="C307">
        <v>2.67</v>
      </c>
      <c r="D307" s="20">
        <f t="shared" si="61"/>
        <v>2.9565166082073269E-2</v>
      </c>
      <c r="E307" s="17">
        <f>IF(OR($A307="",$B307="",$C307=""),"",A307*'MPTO_working_3-way'!$I306)</f>
        <v>2.7695302967607769</v>
      </c>
      <c r="F307" s="21">
        <f>IF(OR($A307="",$B307="",$C307=""),"",B307*'MPTO_working_3-way'!$I306)</f>
        <v>3.6343650362697186</v>
      </c>
      <c r="G307" s="22">
        <f>IF(OR($A307="",$B307="",$C307=""),"",C307*'MPTO_working_3-way'!$I306)</f>
        <v>2.7489389934391357</v>
      </c>
      <c r="H307" s="17">
        <f>IF(OR($A307="",$B307="",$C307=""),"",'MPTO_working_3-way'!E306)</f>
        <v>2.7632541406093698</v>
      </c>
      <c r="I307" s="21">
        <f>IF(OR($A307="",$B307="",$C307=""),"",'MPTO_working_3-way'!F306)</f>
        <v>3.6572289437883798</v>
      </c>
      <c r="J307" s="22">
        <f>IF(OR($A307="",$B307="",$C307=""),"",'MPTO_working_3-way'!G306)</f>
        <v>2.742154300101606</v>
      </c>
      <c r="K307" s="17">
        <f>IF(OR($A307="",$B307="",$C307=""),"",'OddsRatio_working_3-way'!H306)</f>
        <v>2.7666913817731871</v>
      </c>
      <c r="L307" s="21">
        <f>IF(OR($A307="",$B307="",$C307=""),"",'OddsRatio_working_3-way'!I306)</f>
        <v>3.6448101750805706</v>
      </c>
      <c r="M307" s="22">
        <f>IF(OR($A307="",$B307="",$C307=""),"",'OddsRatio_working_3-way'!J306)</f>
        <v>2.7457837914563452</v>
      </c>
      <c r="N307" s="17">
        <f>IF('Log_working_3-way'!$D306="","",A307^('Log_working_3-way'!$D306))</f>
        <v>2.7640730070288302</v>
      </c>
      <c r="O307" s="21">
        <f>IF('Log_working_3-way'!$D306="","",B307^('Log_working_3-way'!$D306))</f>
        <v>3.6543639354642297</v>
      </c>
      <c r="P307" s="22">
        <f>IF('Log_working_3-way'!$D306="","",C307^('Log_working_3-way'!$D306))</f>
        <v>2.742960295487066</v>
      </c>
      <c r="Q307" s="37">
        <f t="shared" si="65"/>
        <v>36.18921565352197</v>
      </c>
      <c r="R307" s="37">
        <f t="shared" si="66"/>
        <v>27.515122724887082</v>
      </c>
      <c r="S307" s="37">
        <f t="shared" si="67"/>
        <v>36.377671617547342</v>
      </c>
      <c r="V307" t="s">
        <v>406</v>
      </c>
      <c r="W307" t="s">
        <v>385</v>
      </c>
    </row>
    <row r="308" spans="1:23" ht="15" x14ac:dyDescent="0.25">
      <c r="A308">
        <v>4.0999999999999996</v>
      </c>
      <c r="B308">
        <v>4.24</v>
      </c>
      <c r="C308">
        <v>1.82</v>
      </c>
      <c r="D308" s="20">
        <f t="shared" si="61"/>
        <v>2.9202045078713157E-2</v>
      </c>
      <c r="E308" s="17">
        <f>IF(OR($A308="",$B308="",$C308=""),"",A308*'MPTO_working_3-way'!$I307)</f>
        <v>4.2197283848227238</v>
      </c>
      <c r="F308" s="21">
        <f>IF(OR($A308="",$B308="",$C308=""),"",B308*'MPTO_working_3-way'!$I307)</f>
        <v>4.3638166711337441</v>
      </c>
      <c r="G308" s="22">
        <f>IF(OR($A308="",$B308="",$C308=""),"",C308*'MPTO_working_3-way'!$I307)</f>
        <v>1.873147722043258</v>
      </c>
      <c r="H308" s="17">
        <f>IF(OR($A308="",$B308="",$C308=""),"",'MPTO_working_3-way'!E307)</f>
        <v>4.2704305854998168</v>
      </c>
      <c r="I308" s="21">
        <f>IF(OR($A308="",$B308="",$C308=""),"",'MPTO_working_3-way'!F307)</f>
        <v>4.4225275462583307</v>
      </c>
      <c r="J308" s="22">
        <f>IF(OR($A308="",$B308="",$C308=""),"",'MPTO_working_3-way'!G307)</f>
        <v>1.8528244665816092</v>
      </c>
      <c r="K308" s="17">
        <f>IF(OR($A308="",$B308="",$C308=""),"",'OddsRatio_working_3-way'!H307)</f>
        <v>4.2524822471487251</v>
      </c>
      <c r="L308" s="21">
        <f>IF(OR($A308="",$B308="",$C308=""),"",'OddsRatio_working_3-way'!I307)</f>
        <v>4.3993685421812501</v>
      </c>
      <c r="M308" s="22">
        <f>IF(OR($A308="",$B308="",$C308=""),"",'OddsRatio_working_3-way'!J307)</f>
        <v>1.8603340137619206</v>
      </c>
      <c r="N308" s="17">
        <f>IF('Log_working_3-way'!$D307="","",A308^('Log_working_3-way'!$D307))</f>
        <v>4.2730147193261443</v>
      </c>
      <c r="O308" s="21">
        <f>IF('Log_working_3-way'!$D307="","",B308^('Log_working_3-way'!$D307))</f>
        <v>4.4232709719302896</v>
      </c>
      <c r="P308" s="22">
        <f>IF('Log_working_3-way'!$D307="","",C308^('Log_working_3-way'!$D307))</f>
        <v>1.8522080492577813</v>
      </c>
      <c r="Q308" s="37">
        <f t="shared" si="65"/>
        <v>23.416842399815259</v>
      </c>
      <c r="R308" s="37">
        <f t="shared" si="66"/>
        <v>22.915719778397438</v>
      </c>
      <c r="S308" s="37">
        <f t="shared" si="67"/>
        <v>53.386072450772048</v>
      </c>
      <c r="V308" t="s">
        <v>123</v>
      </c>
      <c r="W308" t="s">
        <v>384</v>
      </c>
    </row>
    <row r="309" spans="1:23" ht="15" x14ac:dyDescent="0.25">
      <c r="A309">
        <v>1.88</v>
      </c>
      <c r="B309">
        <v>3.4</v>
      </c>
      <c r="C309">
        <v>4.29</v>
      </c>
      <c r="D309" s="20">
        <f t="shared" si="61"/>
        <v>5.913277377607784E-2</v>
      </c>
      <c r="E309" s="17">
        <f>IF(OR($A309="",$B309="",$C309=""),"",A309*'MPTO_working_3-way'!$I308)</f>
        <v>1.9911696146990263</v>
      </c>
      <c r="F309" s="21">
        <f>IF(OR($A309="",$B309="",$C309=""),"",B309*'MPTO_working_3-way'!$I308)</f>
        <v>3.6010514308386647</v>
      </c>
      <c r="G309" s="22">
        <f>IF(OR($A309="",$B309="",$C309=""),"",C309*'MPTO_working_3-way'!$I308)</f>
        <v>4.5436795994993737</v>
      </c>
      <c r="H309" s="17">
        <f>IF(OR($A309="",$B309="",$C309=""),"",'MPTO_working_3-way'!E308)</f>
        <v>1.9523472297638529</v>
      </c>
      <c r="I309" s="21">
        <f>IF(OR($A309="",$B309="",$C309=""),"",'MPTO_working_3-way'!F308)</f>
        <v>3.6442255897028804</v>
      </c>
      <c r="J309" s="22">
        <f>IF(OR($A309="",$B309="",$C309=""),"",'MPTO_working_3-way'!G308)</f>
        <v>4.6862703993510495</v>
      </c>
      <c r="K309" s="17">
        <f>IF(OR($A309="",$B309="",$C309=""),"",'OddsRatio_working_3-way'!H308)</f>
        <v>1.96698770361565</v>
      </c>
      <c r="L309" s="21">
        <f>IF(OR($A309="",$B309="",$C309=""),"",'OddsRatio_working_3-way'!I308)</f>
        <v>3.6372391916790461</v>
      </c>
      <c r="M309" s="22">
        <f>IF(OR($A309="",$B309="",$C309=""),"",'OddsRatio_working_3-way'!J308)</f>
        <v>4.6152153919266921</v>
      </c>
      <c r="N309" s="17">
        <f>IF('Log_working_3-way'!$D308="","",A309^('Log_working_3-way'!$D308))</f>
        <v>1.9513492473417036</v>
      </c>
      <c r="O309" s="21">
        <f>IF('Log_working_3-way'!$D308="","",B309^('Log_working_3-way'!$D308))</f>
        <v>3.6545991232495054</v>
      </c>
      <c r="P309" s="22">
        <f>IF('Log_working_3-way'!$D308="","",C309^('Log_working_3-way'!$D308))</f>
        <v>4.6749451927619718</v>
      </c>
      <c r="Q309" s="37">
        <f t="shared" si="65"/>
        <v>51.22039690249953</v>
      </c>
      <c r="R309" s="37">
        <f t="shared" si="66"/>
        <v>27.769667254297048</v>
      </c>
      <c r="S309" s="37">
        <f t="shared" si="67"/>
        <v>22.008594094314677</v>
      </c>
      <c r="V309" t="s">
        <v>321</v>
      </c>
      <c r="W309" t="s">
        <v>322</v>
      </c>
    </row>
    <row r="310" spans="1:23" ht="15" x14ac:dyDescent="0.25">
      <c r="A310">
        <v>2.79</v>
      </c>
      <c r="B310">
        <v>3.31</v>
      </c>
      <c r="C310">
        <v>2.75</v>
      </c>
      <c r="D310" s="20">
        <f t="shared" si="61"/>
        <v>2.4174106329841738E-2</v>
      </c>
      <c r="E310" s="17">
        <f>IF(OR($A310="",$B310="",$C310=""),"",A310*'MPTO_working_3-way'!$I309)</f>
        <v>2.8574457566602587</v>
      </c>
      <c r="F310" s="21">
        <f>IF(OR($A310="",$B310="",$C310=""),"",B310*'MPTO_working_3-way'!$I309)</f>
        <v>3.3900162919517762</v>
      </c>
      <c r="G310" s="22">
        <f>IF(OR($A310="",$B310="",$C310=""),"",C310*'MPTO_working_3-way'!$I309)</f>
        <v>2.8164787924070649</v>
      </c>
      <c r="H310" s="17">
        <f>IF(OR($A310="",$B310="",$C310=""),"",'MPTO_working_3-way'!E309)</f>
        <v>2.8541671544557077</v>
      </c>
      <c r="I310" s="21">
        <f>IF(OR($A310="",$B310="",$C310=""),"",'MPTO_working_3-way'!F309)</f>
        <v>3.4007039055150798</v>
      </c>
      <c r="J310" s="22">
        <f>IF(OR($A310="",$B310="",$C310=""),"",'MPTO_working_3-way'!G309)</f>
        <v>2.8123198764154962</v>
      </c>
      <c r="K310" s="17">
        <f>IF(OR($A310="",$B310="",$C310=""),"",'OddsRatio_working_3-way'!H309)</f>
        <v>2.8559317369030315</v>
      </c>
      <c r="L310" s="21">
        <f>IF(OR($A310="",$B310="",$C310=""),"",'OddsRatio_working_3-way'!I309)</f>
        <v>3.3950850906402246</v>
      </c>
      <c r="M310" s="22">
        <f>IF(OR($A310="",$B310="",$C310=""),"",'OddsRatio_working_3-way'!J309)</f>
        <v>2.8144584020001702</v>
      </c>
      <c r="N310" s="17">
        <f>IF('Log_working_3-way'!$D309="","",A310^('Log_working_3-way'!$D309))</f>
        <v>2.8545664532763473</v>
      </c>
      <c r="O310" s="21">
        <f>IF('Log_working_3-way'!$D309="","",B310^('Log_working_3-way'!$D309))</f>
        <v>3.3995307111804101</v>
      </c>
      <c r="P310" s="22">
        <f>IF('Log_working_3-way'!$D309="","",C310^('Log_working_3-way'!$D309))</f>
        <v>2.8127349391280192</v>
      </c>
      <c r="Q310" s="37">
        <f t="shared" si="65"/>
        <v>35.036490362481977</v>
      </c>
      <c r="R310" s="37">
        <f t="shared" si="66"/>
        <v>29.498383307894301</v>
      </c>
      <c r="S310" s="37">
        <f t="shared" si="67"/>
        <v>35.505326817865502</v>
      </c>
      <c r="V310" t="s">
        <v>277</v>
      </c>
      <c r="W310" t="s">
        <v>407</v>
      </c>
    </row>
    <row r="311" spans="1:23" ht="15" x14ac:dyDescent="0.25">
      <c r="A311">
        <v>4.3899999999999997</v>
      </c>
      <c r="B311">
        <v>3.52</v>
      </c>
      <c r="C311">
        <v>1.94</v>
      </c>
      <c r="D311" s="20">
        <f t="shared" si="61"/>
        <v>2.7345259418504853E-2</v>
      </c>
      <c r="E311" s="17">
        <f>IF(OR($A311="",$B311="",$C311=""),"",A311*'MPTO_working_3-way'!$I310)</f>
        <v>4.510045688847236</v>
      </c>
      <c r="F311" s="21">
        <f>IF(OR($A311="",$B311="",$C311=""),"",B311*'MPTO_working_3-way'!$I310)</f>
        <v>3.616255313153137</v>
      </c>
      <c r="G311" s="22">
        <f>IF(OR($A311="",$B311="",$C311=""),"",C311*'MPTO_working_3-way'!$I310)</f>
        <v>1.9930498032718993</v>
      </c>
      <c r="H311" s="17">
        <f>IF(OR($A311="",$B311="",$C311=""),"",'MPTO_working_3-way'!E310)</f>
        <v>4.5729892134047159</v>
      </c>
      <c r="I311" s="21">
        <f>IF(OR($A311="",$B311="",$C311=""),"",'MPTO_working_3-way'!F310)</f>
        <v>3.6366833653915216</v>
      </c>
      <c r="J311" s="22">
        <f>IF(OR($A311="",$B311="",$C311=""),"",'MPTO_working_3-way'!G310)</f>
        <v>1.9749230938689597</v>
      </c>
      <c r="K311" s="17">
        <f>IF(OR($A311="",$B311="",$C311=""),"",'OddsRatio_working_3-way'!H310)</f>
        <v>4.5415776864491617</v>
      </c>
      <c r="L311" s="21">
        <f>IF(OR($A311="",$B311="",$C311=""),"",'OddsRatio_working_3-way'!I310)</f>
        <v>3.6326772182453952</v>
      </c>
      <c r="M311" s="22">
        <f>IF(OR($A311="",$B311="",$C311=""),"",'OddsRatio_working_3-way'!J310)</f>
        <v>1.9820303909328054</v>
      </c>
      <c r="N311" s="17">
        <f>IF('Log_working_3-way'!$D310="","",A311^('Log_working_3-way'!$D310))</f>
        <v>4.5675114161575978</v>
      </c>
      <c r="O311" s="21">
        <f>IF('Log_working_3-way'!$D310="","",B311^('Log_working_3-way'!$D310))</f>
        <v>3.6407219831864612</v>
      </c>
      <c r="P311" s="22">
        <f>IF('Log_working_3-way'!$D310="","",C311^('Log_working_3-way'!$D310))</f>
        <v>1.974756284960415</v>
      </c>
      <c r="Q311" s="37">
        <f t="shared" si="65"/>
        <v>21.867534632898742</v>
      </c>
      <c r="R311" s="37">
        <f t="shared" si="66"/>
        <v>27.652914780733933</v>
      </c>
      <c r="S311" s="37">
        <f t="shared" si="67"/>
        <v>50.174360839269816</v>
      </c>
      <c r="V311" t="s">
        <v>408</v>
      </c>
      <c r="W311" t="s">
        <v>58</v>
      </c>
    </row>
    <row r="312" spans="1:23" ht="15" x14ac:dyDescent="0.25">
      <c r="A312">
        <v>2.2400000000000002</v>
      </c>
      <c r="B312">
        <v>3.36</v>
      </c>
      <c r="C312">
        <v>3.55</v>
      </c>
      <c r="D312" s="20">
        <f t="shared" si="61"/>
        <v>2.573775989268956E-2</v>
      </c>
      <c r="E312" s="17">
        <f>IF(OR($A312="",$B312="",$C312=""),"",A312*'MPTO_working_3-way'!$I311)</f>
        <v>2.2976525821596248</v>
      </c>
      <c r="F312" s="21">
        <f>IF(OR($A312="",$B312="",$C312=""),"",B312*'MPTO_working_3-way'!$I311)</f>
        <v>3.4464788732394367</v>
      </c>
      <c r="G312" s="22">
        <f>IF(OR($A312="",$B312="",$C312=""),"",C312*'MPTO_working_3-way'!$I311)</f>
        <v>3.6413690476190479</v>
      </c>
      <c r="H312" s="17">
        <f>IF(OR($A312="",$B312="",$C312=""),"",'MPTO_working_3-way'!E311)</f>
        <v>2.2838907327036</v>
      </c>
      <c r="I312" s="21">
        <f>IF(OR($A312="",$B312="",$C312=""),"",'MPTO_working_3-way'!F311)</f>
        <v>3.4597312191820557</v>
      </c>
      <c r="J312" s="22">
        <f>IF(OR($A312="",$B312="",$C312=""),"",'MPTO_working_3-way'!G311)</f>
        <v>3.6615164227975034</v>
      </c>
      <c r="K312" s="17">
        <f>IF(OR($A312="",$B312="",$C312=""),"",'OddsRatio_working_3-way'!H311)</f>
        <v>2.2897307439769312</v>
      </c>
      <c r="L312" s="21">
        <f>IF(OR($A312="",$B312="",$C312=""),"",'OddsRatio_working_3-way'!I311)</f>
        <v>3.4546488353109344</v>
      </c>
      <c r="M312" s="22">
        <f>IF(OR($A312="",$B312="",$C312=""),"",'OddsRatio_working_3-way'!J311)</f>
        <v>3.6522688686622384</v>
      </c>
      <c r="N312" s="17">
        <f>IF('Log_working_3-way'!$D311="","",A312^('Log_working_3-way'!$D311))</f>
        <v>2.2841498531537154</v>
      </c>
      <c r="O312" s="21">
        <f>IF('Log_working_3-way'!$D311="","",B312^('Log_working_3-way'!$D311))</f>
        <v>3.4600115453095892</v>
      </c>
      <c r="P312" s="22">
        <f>IF('Log_working_3-way'!$D311="","",C312^('Log_working_3-way'!$D311))</f>
        <v>3.6605368086411825</v>
      </c>
      <c r="Q312" s="37">
        <f t="shared" si="65"/>
        <v>43.784931813100819</v>
      </c>
      <c r="R312" s="37">
        <f t="shared" si="66"/>
        <v>29.015120555782591</v>
      </c>
      <c r="S312" s="37">
        <f t="shared" si="67"/>
        <v>27.462198610543521</v>
      </c>
      <c r="V312" t="s">
        <v>221</v>
      </c>
      <c r="W312" t="s">
        <v>276</v>
      </c>
    </row>
    <row r="313" spans="1:23" ht="15" x14ac:dyDescent="0.25">
      <c r="A313">
        <v>2.57</v>
      </c>
      <c r="B313">
        <v>3.12</v>
      </c>
      <c r="C313">
        <v>3.17</v>
      </c>
      <c r="D313" s="20">
        <f t="shared" si="61"/>
        <v>2.5075292127790583E-2</v>
      </c>
      <c r="E313" s="17">
        <f>IF(OR($A313="",$B313="",$C313=""),"",A313*'MPTO_working_3-way'!$I312)</f>
        <v>2.6344435007684215</v>
      </c>
      <c r="F313" s="21">
        <f>IF(OR($A313="",$B313="",$C313=""),"",B313*'MPTO_working_3-way'!$I312)</f>
        <v>3.1982349114387065</v>
      </c>
      <c r="G313" s="22">
        <f>IF(OR($A313="",$B313="",$C313=""),"",C313*'MPTO_working_3-way'!$I312)</f>
        <v>3.2494886760450963</v>
      </c>
      <c r="H313" s="17">
        <f>IF(OR($A313="",$B313="",$C313=""),"",'MPTO_working_3-way'!E312)</f>
        <v>2.6264185349586002</v>
      </c>
      <c r="I313" s="21">
        <f>IF(OR($A313="",$B313="",$C313=""),"",'MPTO_working_3-way'!F312)</f>
        <v>3.2035429667649828</v>
      </c>
      <c r="J313" s="22">
        <f>IF(OR($A313="",$B313="",$C313=""),"",'MPTO_working_3-way'!G312)</f>
        <v>3.2562791049622537</v>
      </c>
      <c r="K313" s="17">
        <f>IF(OR($A313="",$B313="",$C313=""),"",'OddsRatio_working_3-way'!H312)</f>
        <v>2.6301076604785592</v>
      </c>
      <c r="L313" s="21">
        <f>IF(OR($A313="",$B313="",$C313=""),"",'OddsRatio_working_3-way'!I312)</f>
        <v>3.2011644842130877</v>
      </c>
      <c r="M313" s="22">
        <f>IF(OR($A313="",$B313="",$C313=""),"",'OddsRatio_working_3-way'!J312)</f>
        <v>3.2530787409162265</v>
      </c>
      <c r="N313" s="17">
        <f>IF('Log_working_3-way'!$D312="","",A313^('Log_working_3-way'!$D312))</f>
        <v>2.6268195233781673</v>
      </c>
      <c r="O313" s="21">
        <f>IF('Log_working_3-way'!$D312="","",B313^('Log_working_3-way'!$D312))</f>
        <v>3.2033390226145904</v>
      </c>
      <c r="P313" s="22">
        <f>IF('Log_working_3-way'!$D312="","",C313^('Log_working_3-way'!$D312))</f>
        <v>3.2558735988639449</v>
      </c>
      <c r="Q313" s="37">
        <f t="shared" si="65"/>
        <v>38.074662765649528</v>
      </c>
      <c r="R313" s="37">
        <f t="shared" si="66"/>
        <v>31.267246706095019</v>
      </c>
      <c r="S313" s="37">
        <f t="shared" si="67"/>
        <v>30.774072467828535</v>
      </c>
      <c r="V313" t="s">
        <v>409</v>
      </c>
      <c r="W313" t="s">
        <v>410</v>
      </c>
    </row>
    <row r="314" spans="1:23" ht="15" x14ac:dyDescent="0.25">
      <c r="A314">
        <v>1.4</v>
      </c>
      <c r="B314">
        <v>5.04</v>
      </c>
      <c r="C314">
        <v>8.14</v>
      </c>
      <c r="D314" s="20">
        <f t="shared" si="61"/>
        <v>3.5548535548535432E-2</v>
      </c>
      <c r="E314" s="17">
        <f>IF(OR($A314="",$B314="",$C314=""),"",A314*'MPTO_working_3-way'!$I313)</f>
        <v>1.4497679497679494</v>
      </c>
      <c r="F314" s="21">
        <f>IF(OR($A314="",$B314="",$C314=""),"",B314*'MPTO_working_3-way'!$I313)</f>
        <v>5.2191646191646184</v>
      </c>
      <c r="G314" s="22">
        <f>IF(OR($A314="",$B314="",$C314=""),"",C314*'MPTO_working_3-way'!$I313)</f>
        <v>8.4293650793650787</v>
      </c>
      <c r="H314" s="17">
        <f>IF(OR($A314="",$B314="",$C314=""),"",'MPTO_working_3-way'!E313)</f>
        <v>1.4236168302997212</v>
      </c>
      <c r="I314" s="21">
        <f>IF(OR($A314="",$B314="",$C314=""),"",'MPTO_working_3-way'!F313)</f>
        <v>5.3601142777506778</v>
      </c>
      <c r="J314" s="22">
        <f>IF(OR($A314="",$B314="",$C314=""),"",'MPTO_working_3-way'!G313)</f>
        <v>9.0089594191017142</v>
      </c>
      <c r="K314" s="17">
        <f>IF(OR($A314="",$B314="",$C314=""),"",'OddsRatio_working_3-way'!H313)</f>
        <v>1.4316041482929698</v>
      </c>
      <c r="L314" s="21">
        <f>IF(OR($A314="",$B314="",$C314=""),"",'OddsRatio_working_3-way'!I313)</f>
        <v>5.3592018977589966</v>
      </c>
      <c r="M314" s="22">
        <f>IF(OR($A314="",$B314="",$C314=""),"",'OddsRatio_working_3-way'!J313)</f>
        <v>8.7041340470295143</v>
      </c>
      <c r="N314" s="17">
        <f>IF('Log_working_3-way'!$D313="","",A314^('Log_working_3-way'!$D313))</f>
        <v>1.4212504172507479</v>
      </c>
      <c r="O314" s="21">
        <f>IF('Log_working_3-way'!$D313="","",B314^('Log_working_3-way'!$D313))</f>
        <v>5.4185159711434885</v>
      </c>
      <c r="P314" s="22">
        <f>IF('Log_working_3-way'!$D313="","",C314^('Log_working_3-way'!$D313))</f>
        <v>8.9411969305789434</v>
      </c>
      <c r="Q314" s="37">
        <f t="shared" si="65"/>
        <v>70.243620243620256</v>
      </c>
      <c r="R314" s="37">
        <f t="shared" si="66"/>
        <v>19.160154411072405</v>
      </c>
      <c r="S314" s="37">
        <f t="shared" si="67"/>
        <v>11.863289709066944</v>
      </c>
      <c r="V314" t="s">
        <v>411</v>
      </c>
      <c r="W314" t="s">
        <v>412</v>
      </c>
    </row>
    <row r="315" spans="1:23" ht="15" x14ac:dyDescent="0.25">
      <c r="A315">
        <v>2.12</v>
      </c>
      <c r="B315">
        <v>3.81</v>
      </c>
      <c r="C315">
        <v>3.35</v>
      </c>
      <c r="D315" s="20">
        <f t="shared" si="61"/>
        <v>3.2672767495164123E-2</v>
      </c>
      <c r="E315" s="17">
        <f>IF(OR($A315="",$B315="",$C315=""),"",A315*'MPTO_working_3-way'!$I314)</f>
        <v>2.189266267089748</v>
      </c>
      <c r="F315" s="21">
        <f>IF(OR($A315="",$B315="",$C315=""),"",B315*'MPTO_working_3-way'!$I314)</f>
        <v>3.9344832441565756</v>
      </c>
      <c r="G315" s="22">
        <f>IF(OR($A315="",$B315="",$C315=""),"",C315*'MPTO_working_3-way'!$I314)</f>
        <v>3.4594537711087998</v>
      </c>
      <c r="H315" s="17">
        <f>IF(OR($A315="",$B315="",$C315=""),"",'MPTO_working_3-way'!E314)</f>
        <v>2.1701050247524356</v>
      </c>
      <c r="I315" s="21">
        <f>IF(OR($A315="",$B315="",$C315=""),"",'MPTO_working_3-way'!F314)</f>
        <v>3.9749377139857565</v>
      </c>
      <c r="J315" s="22">
        <f>IF(OR($A315="",$B315="",$C315=""),"",'MPTO_working_3-way'!G314)</f>
        <v>3.476851502857691</v>
      </c>
      <c r="K315" s="17">
        <f>IF(OR($A315="",$B315="",$C315=""),"",'OddsRatio_working_3-way'!H314)</f>
        <v>2.1779850326120438</v>
      </c>
      <c r="L315" s="21">
        <f>IF(OR($A315="",$B315="",$C315=""),"",'OddsRatio_working_3-way'!I314)</f>
        <v>3.9554803050355747</v>
      </c>
      <c r="M315" s="22">
        <f>IF(OR($A315="",$B315="",$C315=""),"",'OddsRatio_working_3-way'!J314)</f>
        <v>3.4716650237841988</v>
      </c>
      <c r="N315" s="17">
        <f>IF('Log_working_3-way'!$D314="","",A315^('Log_working_3-way'!$D314))</f>
        <v>2.1702327748136985</v>
      </c>
      <c r="O315" s="21">
        <f>IF('Log_working_3-way'!$D314="","",B315^('Log_working_3-way'!$D314))</f>
        <v>3.9721885786612408</v>
      </c>
      <c r="P315" s="22">
        <f>IF('Log_working_3-way'!$D314="","",C315^('Log_working_3-way'!$D314))</f>
        <v>3.4786292950172997</v>
      </c>
      <c r="Q315" s="37">
        <f t="shared" si="65"/>
        <v>46.080719070915912</v>
      </c>
      <c r="R315" s="37">
        <f t="shared" si="66"/>
        <v>25.416298353416099</v>
      </c>
      <c r="S315" s="37">
        <f t="shared" si="67"/>
        <v>28.906297530303089</v>
      </c>
      <c r="V315" t="s">
        <v>413</v>
      </c>
      <c r="W315" t="s">
        <v>222</v>
      </c>
    </row>
    <row r="316" spans="1:23" ht="15" x14ac:dyDescent="0.25">
      <c r="A316">
        <v>1.48</v>
      </c>
      <c r="B316">
        <v>4.6399999999999997</v>
      </c>
      <c r="C316">
        <v>6.91</v>
      </c>
      <c r="D316" s="20">
        <f t="shared" si="61"/>
        <v>3.5910717344421528E-2</v>
      </c>
      <c r="E316" s="17">
        <f>IF(OR($A316="",$B316="",$C316=""),"",A316*'MPTO_working_3-way'!$I315)</f>
        <v>1.5331478616697438</v>
      </c>
      <c r="F316" s="21">
        <f>IF(OR($A316="",$B316="",$C316=""),"",B316*'MPTO_working_3-way'!$I315)</f>
        <v>4.8066257284781155</v>
      </c>
      <c r="G316" s="22">
        <f>IF(OR($A316="",$B316="",$C316=""),"",C316*'MPTO_working_3-way'!$I315)</f>
        <v>7.1581430568499531</v>
      </c>
      <c r="H316" s="17">
        <f>IF(OR($A316="",$B316="",$C316=""),"",'MPTO_working_3-way'!E315)</f>
        <v>1.5066924947635107</v>
      </c>
      <c r="I316" s="21">
        <f>IF(OR($A316="",$B316="",$C316=""),"",'MPTO_working_3-way'!F315)</f>
        <v>4.9128701915272135</v>
      </c>
      <c r="J316" s="22">
        <f>IF(OR($A316="",$B316="",$C316=""),"",'MPTO_working_3-way'!G315)</f>
        <v>7.5330950802516634</v>
      </c>
      <c r="K316" s="17">
        <f>IF(OR($A316="",$B316="",$C316=""),"",'OddsRatio_working_3-way'!H315)</f>
        <v>1.51514775355492</v>
      </c>
      <c r="L316" s="21">
        <f>IF(OR($A316="",$B316="",$C316=""),"",'OddsRatio_working_3-way'!I315)</f>
        <v>4.9065371311248089</v>
      </c>
      <c r="M316" s="22">
        <f>IF(OR($A316="",$B316="",$C316=""),"",'OddsRatio_working_3-way'!J315)</f>
        <v>7.3427567156449509</v>
      </c>
      <c r="N316" s="17">
        <f>IF('Log_working_3-way'!$D315="","",A316^('Log_working_3-way'!$D315))</f>
        <v>1.5046694134418326</v>
      </c>
      <c r="O316" s="21">
        <f>IF('Log_working_3-way'!$D315="","",B316^('Log_working_3-way'!$D315))</f>
        <v>4.9502012452841306</v>
      </c>
      <c r="P316" s="22">
        <f>IF('Log_working_3-way'!$D315="","",C316^('Log_working_3-way'!$D315))</f>
        <v>7.4968026770421634</v>
      </c>
      <c r="Q316" s="37">
        <f t="shared" si="65"/>
        <v>66.370543656086852</v>
      </c>
      <c r="R316" s="37">
        <f t="shared" si="66"/>
        <v>20.804615472247768</v>
      </c>
      <c r="S316" s="37">
        <f t="shared" si="67"/>
        <v>13.970103587732218</v>
      </c>
      <c r="V316" t="s">
        <v>111</v>
      </c>
      <c r="W316" t="s">
        <v>414</v>
      </c>
    </row>
    <row r="317" spans="1:23" ht="15" x14ac:dyDescent="0.25">
      <c r="A317">
        <v>4.3899999999999997</v>
      </c>
      <c r="B317">
        <v>3.37</v>
      </c>
      <c r="C317">
        <v>1.97</v>
      </c>
      <c r="D317" s="20">
        <f t="shared" si="61"/>
        <v>3.2140551044302246E-2</v>
      </c>
      <c r="E317" s="17">
        <f>IF(OR($A317="",$B317="",$C317=""),"",A317*'MPTO_working_3-way'!$I316)</f>
        <v>4.5310970190844868</v>
      </c>
      <c r="F317" s="21">
        <f>IF(OR($A317="",$B317="",$C317=""),"",B317*'MPTO_working_3-way'!$I316)</f>
        <v>3.4783136570192985</v>
      </c>
      <c r="G317" s="22">
        <f>IF(OR($A317="",$B317="",$C317=""),"",C317*'MPTO_working_3-way'!$I316)</f>
        <v>2.0333168855572752</v>
      </c>
      <c r="H317" s="17">
        <f>IF(OR($A317="",$B317="",$C317=""),"",'MPTO_working_3-way'!E316)</f>
        <v>4.6066620965859215</v>
      </c>
      <c r="I317" s="21">
        <f>IF(OR($A317="",$B317="",$C317=""),"",'MPTO_working_3-way'!F316)</f>
        <v>3.4962298122481643</v>
      </c>
      <c r="J317" s="22">
        <f>IF(OR($A317="",$B317="",$C317=""),"",'MPTO_working_3-way'!G316)</f>
        <v>2.0124745400463486</v>
      </c>
      <c r="K317" s="17">
        <f>IF(OR($A317="",$B317="",$C317=""),"",'OddsRatio_working_3-way'!H316)</f>
        <v>4.567452402230666</v>
      </c>
      <c r="L317" s="21">
        <f>IF(OR($A317="",$B317="",$C317=""),"",'OddsRatio_working_3-way'!I316)</f>
        <v>3.4940596440373697</v>
      </c>
      <c r="M317" s="22">
        <f>IF(OR($A317="",$B317="",$C317=""),"",'OddsRatio_working_3-way'!J316)</f>
        <v>2.020775466124999</v>
      </c>
      <c r="N317" s="17">
        <f>IF('Log_working_3-way'!$D316="","",A317^('Log_working_3-way'!$D316))</f>
        <v>4.5987414267964315</v>
      </c>
      <c r="O317" s="21">
        <f>IF('Log_working_3-way'!$D316="","",B317^('Log_working_3-way'!$D316))</f>
        <v>3.5010504650904464</v>
      </c>
      <c r="P317" s="22">
        <f>IF('Log_working_3-way'!$D316="","",C317^('Log_working_3-way'!$D316))</f>
        <v>2.0123937645014065</v>
      </c>
      <c r="Q317" s="37">
        <f t="shared" si="65"/>
        <v>21.707691578705493</v>
      </c>
      <c r="R317" s="37">
        <f t="shared" si="66"/>
        <v>28.749563685321544</v>
      </c>
      <c r="S317" s="37">
        <f t="shared" si="67"/>
        <v>49.180725695194724</v>
      </c>
      <c r="V317" t="s">
        <v>392</v>
      </c>
      <c r="W317" t="s">
        <v>338</v>
      </c>
    </row>
    <row r="318" spans="1:23" ht="15" x14ac:dyDescent="0.25">
      <c r="A318">
        <v>1.27</v>
      </c>
      <c r="B318">
        <v>5.98</v>
      </c>
      <c r="C318">
        <v>12.3</v>
      </c>
      <c r="D318" s="20">
        <f t="shared" si="61"/>
        <v>3.5926468078838258E-2</v>
      </c>
      <c r="E318" s="17">
        <f>IF(OR($A318="",$B318="",$C318=""),"",A318*'MPTO_working_3-way'!$I317)</f>
        <v>1.3156266144601245</v>
      </c>
      <c r="F318" s="21">
        <f>IF(OR($A318="",$B318="",$C318=""),"",B318*'MPTO_working_3-way'!$I317)</f>
        <v>6.1948402791114532</v>
      </c>
      <c r="G318" s="22">
        <f>IF(OR($A318="",$B318="",$C318=""),"",C318*'MPTO_working_3-way'!$I317)</f>
        <v>12.741895557369711</v>
      </c>
      <c r="H318" s="17">
        <f>IF(OR($A318="",$B318="",$C318=""),"",'MPTO_working_3-way'!E317)</f>
        <v>1.2896135670081421</v>
      </c>
      <c r="I318" s="21">
        <f>IF(OR($A318="",$B318="",$C318=""),"",'MPTO_working_3-way'!F317)</f>
        <v>6.4412822953926021</v>
      </c>
      <c r="J318" s="22">
        <f>IF(OR($A318="",$B318="",$C318=""),"",'MPTO_working_3-way'!G317)</f>
        <v>14.424743331456302</v>
      </c>
      <c r="K318" s="17">
        <f>IF(OR($A318="",$B318="",$C318=""),"",'OddsRatio_working_3-way'!H317)</f>
        <v>1.2968727183210766</v>
      </c>
      <c r="L318" s="21">
        <f>IF(OR($A318="",$B318="",$C318=""),"",'OddsRatio_working_3-way'!I317)</f>
        <v>6.4756523601443012</v>
      </c>
      <c r="M318" s="22">
        <f>IF(OR($A318="",$B318="",$C318=""),"",'OddsRatio_working_3-way'!J317)</f>
        <v>13.424673026030243</v>
      </c>
      <c r="N318" s="17">
        <f>IF('Log_working_3-way'!$D317="","",A318^('Log_working_3-way'!$D317))</f>
        <v>1.2865612887084954</v>
      </c>
      <c r="O318" s="21">
        <f>IF('Log_working_3-way'!$D317="","",B318^('Log_working_3-way'!$D317))</f>
        <v>6.5887473773171239</v>
      </c>
      <c r="P318" s="22">
        <f>IF('Log_working_3-way'!$D317="","",C318^('Log_working_3-way'!$D317))</f>
        <v>14.092376530412272</v>
      </c>
      <c r="Q318" s="37">
        <f t="shared" si="65"/>
        <v>77.542608544353683</v>
      </c>
      <c r="R318" s="37">
        <f t="shared" si="66"/>
        <v>16.142466229063672</v>
      </c>
      <c r="S318" s="37">
        <f t="shared" si="67"/>
        <v>7.8481258577073794</v>
      </c>
      <c r="V318" t="s">
        <v>175</v>
      </c>
      <c r="W318" t="s">
        <v>390</v>
      </c>
    </row>
    <row r="319" spans="1:23" ht="15" x14ac:dyDescent="0.25">
      <c r="A319">
        <v>1.27</v>
      </c>
      <c r="B319">
        <v>5.83</v>
      </c>
      <c r="C319">
        <v>13.44</v>
      </c>
      <c r="D319" s="20">
        <f t="shared" si="61"/>
        <v>3.3332923328837749E-2</v>
      </c>
      <c r="E319" s="17">
        <f>IF(OR($A319="",$B319="",$C319=""),"",A319*'MPTO_working_3-way'!$I318)</f>
        <v>1.3123328126276239</v>
      </c>
      <c r="F319" s="21">
        <f>IF(OR($A319="",$B319="",$C319=""),"",B319*'MPTO_working_3-way'!$I318)</f>
        <v>6.0243309430071239</v>
      </c>
      <c r="G319" s="22">
        <f>IF(OR($A319="",$B319="",$C319=""),"",C319*'MPTO_working_3-way'!$I318)</f>
        <v>13.887994489539579</v>
      </c>
      <c r="H319" s="17">
        <f>IF(OR($A319="",$B319="",$C319=""),"",'MPTO_working_3-way'!E318)</f>
        <v>1.2881773907039371</v>
      </c>
      <c r="I319" s="21">
        <f>IF(OR($A319="",$B319="",$C319=""),"",'MPTO_working_3-way'!F318)</f>
        <v>6.2338072112987675</v>
      </c>
      <c r="J319" s="22">
        <f>IF(OR($A319="",$B319="",$C319=""),"",'MPTO_working_3-way'!G318)</f>
        <v>15.799338925692858</v>
      </c>
      <c r="K319" s="17">
        <f>IF(OR($A319="",$B319="",$C319=""),"",'OddsRatio_working_3-way'!H318)</f>
        <v>1.295030240774822</v>
      </c>
      <c r="L319" s="21">
        <f>IF(OR($A319="",$B319="",$C319=""),"",'OddsRatio_working_3-way'!I318)</f>
        <v>6.2777631960829297</v>
      </c>
      <c r="M319" s="22">
        <f>IF(OR($A319="",$B319="",$C319=""),"",'OddsRatio_working_3-way'!J318)</f>
        <v>14.593245167551064</v>
      </c>
      <c r="N319" s="17">
        <f>IF('Log_working_3-way'!$D318="","",A319^('Log_working_3-way'!$D318))</f>
        <v>1.285483083065714</v>
      </c>
      <c r="O319" s="21">
        <f>IF('Log_working_3-way'!$D318="","",B319^('Log_working_3-way'!$D318))</f>
        <v>6.3750918527974196</v>
      </c>
      <c r="P319" s="22">
        <f>IF('Log_working_3-way'!$D318="","",C319^('Log_working_3-way'!$D318))</f>
        <v>15.332285414055683</v>
      </c>
      <c r="Q319" s="37">
        <f t="shared" si="65"/>
        <v>77.629060036020377</v>
      </c>
      <c r="R319" s="37">
        <f t="shared" si="66"/>
        <v>16.599353678615085</v>
      </c>
      <c r="S319" s="37">
        <f t="shared" si="67"/>
        <v>7.2004636864825864</v>
      </c>
      <c r="V319" t="s">
        <v>174</v>
      </c>
      <c r="W319" t="s">
        <v>342</v>
      </c>
    </row>
    <row r="320" spans="1:23" ht="15" x14ac:dyDescent="0.25">
      <c r="A320">
        <v>2.85</v>
      </c>
      <c r="B320">
        <v>2.89</v>
      </c>
      <c r="C320">
        <v>2.92</v>
      </c>
      <c r="D320" s="20">
        <f t="shared" si="61"/>
        <v>3.9363707652788404E-2</v>
      </c>
      <c r="E320" s="17">
        <f>IF(OR($A320="",$B320="",$C320=""),"",A320*'MPTO_working_3-way'!$I319)</f>
        <v>2.962186566810447</v>
      </c>
      <c r="F320" s="21">
        <f>IF(OR($A320="",$B320="",$C320=""),"",B320*'MPTO_working_3-way'!$I319)</f>
        <v>3.0037611151165584</v>
      </c>
      <c r="G320" s="22">
        <f>IF(OR($A320="",$B320="",$C320=""),"",C320*'MPTO_working_3-way'!$I319)</f>
        <v>3.0349420263461422</v>
      </c>
      <c r="H320" s="17">
        <f>IF(OR($A320="",$B320="",$C320=""),"",'MPTO_working_3-way'!E319)</f>
        <v>2.9607175802062238</v>
      </c>
      <c r="I320" s="21">
        <f>IF(OR($A320="",$B320="",$C320=""),"",'MPTO_working_3-way'!F319)</f>
        <v>3.0039093594812165</v>
      </c>
      <c r="J320" s="22">
        <f>IF(OR($A320="",$B320="",$C320=""),"",'MPTO_working_3-way'!G319)</f>
        <v>3.0363341326225299</v>
      </c>
      <c r="K320" s="17">
        <f>IF(OR($A320="",$B320="",$C320=""),"",'OddsRatio_working_3-way'!H319)</f>
        <v>2.9614333536353912</v>
      </c>
      <c r="L320" s="21">
        <f>IF(OR($A320="",$B320="",$C320=""),"",'OddsRatio_working_3-way'!I319)</f>
        <v>3.0038427234437246</v>
      </c>
      <c r="M320" s="22">
        <f>IF(OR($A320="",$B320="",$C320=""),"",'OddsRatio_working_3-way'!J319)</f>
        <v>3.0356497507999745</v>
      </c>
      <c r="N320" s="17">
        <f>IF('Log_working_3-way'!$D319="","",A320^('Log_working_3-way'!$D319))</f>
        <v>2.9608237789218261</v>
      </c>
      <c r="O320" s="21">
        <f>IF('Log_working_3-way'!$D319="","",B320^('Log_working_3-way'!$D319))</f>
        <v>3.0039038141662524</v>
      </c>
      <c r="P320" s="22">
        <f>IF('Log_working_3-way'!$D319="","",C320^('Log_working_3-way'!$D319))</f>
        <v>3.0362281134106008</v>
      </c>
      <c r="Q320" s="37">
        <f t="shared" si="65"/>
        <v>33.775595709819328</v>
      </c>
      <c r="R320" s="37">
        <f t="shared" si="66"/>
        <v>33.291595492313171</v>
      </c>
      <c r="S320" s="37">
        <f t="shared" si="67"/>
        <v>32.949558552323651</v>
      </c>
      <c r="V320" t="s">
        <v>336</v>
      </c>
      <c r="W320" t="s">
        <v>340</v>
      </c>
    </row>
    <row r="321" spans="1:23" ht="15" x14ac:dyDescent="0.25">
      <c r="A321">
        <v>2.99</v>
      </c>
      <c r="B321">
        <v>3.35</v>
      </c>
      <c r="C321">
        <v>2.46</v>
      </c>
      <c r="D321" s="20">
        <f t="shared" si="61"/>
        <v>3.9459688262334591E-2</v>
      </c>
      <c r="E321" s="17">
        <f>IF(OR($A321="",$B321="",$C321=""),"",A321*'MPTO_working_3-way'!$I320)</f>
        <v>3.1079844679043807</v>
      </c>
      <c r="F321" s="21">
        <f>IF(OR($A321="",$B321="",$C321=""),"",B321*'MPTO_working_3-way'!$I320)</f>
        <v>3.4821899556788209</v>
      </c>
      <c r="G321" s="22">
        <f>IF(OR($A321="",$B321="",$C321=""),"",C321*'MPTO_working_3-way'!$I320)</f>
        <v>2.5570708331253429</v>
      </c>
      <c r="H321" s="17">
        <f>IF(OR($A321="",$B321="",$C321=""),"",'MPTO_working_3-way'!E320)</f>
        <v>3.1124051553870649</v>
      </c>
      <c r="I321" s="21">
        <f>IF(OR($A321="",$B321="",$C321=""),"",'MPTO_working_3-way'!F320)</f>
        <v>3.5044162077265031</v>
      </c>
      <c r="J321" s="22">
        <f>IF(OR($A321="",$B321="",$C321=""),"",'MPTO_working_3-way'!G320)</f>
        <v>2.542259757562543</v>
      </c>
      <c r="K321" s="17">
        <f>IF(OR($A321="",$B321="",$C321=""),"",'OddsRatio_working_3-way'!H320)</f>
        <v>3.1112603228471718</v>
      </c>
      <c r="L321" s="21">
        <f>IF(OR($A321="",$B321="",$C321=""),"",'OddsRatio_working_3-way'!I320)</f>
        <v>3.4931968636637456</v>
      </c>
      <c r="M321" s="22">
        <f>IF(OR($A321="",$B321="",$C321=""),"",'OddsRatio_working_3-way'!J320)</f>
        <v>2.548964859978327</v>
      </c>
      <c r="N321" s="17">
        <f>IF('Log_working_3-way'!$D320="","",A321^('Log_working_3-way'!$D320))</f>
        <v>3.1130183204638238</v>
      </c>
      <c r="O321" s="21">
        <f>IF('Log_working_3-way'!$D320="","",B321^('Log_working_3-way'!$D320))</f>
        <v>3.502457267439623</v>
      </c>
      <c r="P321" s="22">
        <f>IF('Log_working_3-way'!$D320="","",C321^('Log_working_3-way'!$D320))</f>
        <v>2.5428824026197163</v>
      </c>
      <c r="Q321" s="37">
        <f t="shared" si="65"/>
        <v>32.129493111433881</v>
      </c>
      <c r="R321" s="37">
        <f t="shared" si="66"/>
        <v>28.717560291884169</v>
      </c>
      <c r="S321" s="37">
        <f t="shared" si="67"/>
        <v>39.107246738947957</v>
      </c>
      <c r="V321" t="s">
        <v>176</v>
      </c>
      <c r="W321" t="s">
        <v>393</v>
      </c>
    </row>
    <row r="322" spans="1:23" ht="15" x14ac:dyDescent="0.25">
      <c r="A322">
        <v>2.11</v>
      </c>
      <c r="B322">
        <v>3.55</v>
      </c>
      <c r="C322">
        <v>3.53</v>
      </c>
      <c r="D322" s="20">
        <f t="shared" si="61"/>
        <v>3.8909909114340113E-2</v>
      </c>
      <c r="E322" s="17">
        <f>IF(OR($A322="",$B322="",$C322=""),"",A322*'MPTO_working_3-way'!$I321)</f>
        <v>2.1920999082312576</v>
      </c>
      <c r="F322" s="21">
        <f>IF(OR($A322="",$B322="",$C322=""),"",B322*'MPTO_working_3-way'!$I321)</f>
        <v>3.6881301773559074</v>
      </c>
      <c r="G322" s="22">
        <f>IF(OR($A322="",$B322="",$C322=""),"",C322*'MPTO_working_3-way'!$I321)</f>
        <v>3.6673519791736204</v>
      </c>
      <c r="H322" s="17">
        <f>IF(OR($A322="",$B322="",$C322=""),"",'MPTO_working_3-way'!E321)</f>
        <v>2.1693683131429449</v>
      </c>
      <c r="I322" s="21">
        <f>IF(OR($A322="",$B322="",$C322=""),"",'MPTO_working_3-way'!F321)</f>
        <v>3.7213432685629368</v>
      </c>
      <c r="J322" s="22">
        <f>IF(OR($A322="",$B322="",$C322=""),"",'MPTO_working_3-way'!G321)</f>
        <v>3.6993720230204605</v>
      </c>
      <c r="K322" s="17">
        <f>IF(OR($A322="",$B322="",$C322=""),"",'OddsRatio_working_3-way'!H321)</f>
        <v>2.1785953000946736</v>
      </c>
      <c r="L322" s="21">
        <f>IF(OR($A322="",$B322="",$C322=""),"",'OddsRatio_working_3-way'!I321)</f>
        <v>3.7075837975147907</v>
      </c>
      <c r="M322" s="22">
        <f>IF(OR($A322="",$B322="",$C322=""),"",'OddsRatio_working_3-way'!J321)</f>
        <v>3.6863478461617336</v>
      </c>
      <c r="N322" s="17">
        <f>IF('Log_working_3-way'!$D321="","",A322^('Log_working_3-way'!$D321))</f>
        <v>2.1693890071823811</v>
      </c>
      <c r="O322" s="21">
        <f>IF('Log_working_3-way'!$D321="","",B322^('Log_working_3-way'!$D321))</f>
        <v>3.7211974791198328</v>
      </c>
      <c r="P322" s="22">
        <f>IF('Log_working_3-way'!$D321="","",C322^('Log_working_3-way'!$D321))</f>
        <v>3.6994559265726932</v>
      </c>
      <c r="Q322" s="37">
        <f t="shared" si="65"/>
        <v>46.096367958431941</v>
      </c>
      <c r="R322" s="37">
        <f t="shared" si="66"/>
        <v>27.114010403963544</v>
      </c>
      <c r="S322" s="37">
        <f t="shared" si="67"/>
        <v>27.267630859510085</v>
      </c>
      <c r="V322" t="s">
        <v>341</v>
      </c>
      <c r="W322" t="s">
        <v>335</v>
      </c>
    </row>
    <row r="323" spans="1:23" ht="15" x14ac:dyDescent="0.25">
      <c r="A323">
        <v>5.62</v>
      </c>
      <c r="B323">
        <v>3.54</v>
      </c>
      <c r="C323">
        <v>1.72</v>
      </c>
      <c r="D323" s="20">
        <f t="shared" si="61"/>
        <v>4.1817167603922289E-2</v>
      </c>
      <c r="E323" s="17">
        <f>IF(OR($A323="",$B323="",$C323=""),"",A323*'MPTO_working_3-way'!$I322)</f>
        <v>5.8550124819340432</v>
      </c>
      <c r="F323" s="21">
        <f>IF(OR($A323="",$B323="",$C323=""),"",B323*'MPTO_working_3-way'!$I322)</f>
        <v>3.688032773317885</v>
      </c>
      <c r="G323" s="22">
        <f>IF(OR($A323="",$B323="",$C323=""),"",C323*'MPTO_working_3-way'!$I322)</f>
        <v>1.7919255282787463</v>
      </c>
      <c r="H323" s="17">
        <f>IF(OR($A323="",$B323="",$C323=""),"",'MPTO_working_3-way'!E322)</f>
        <v>6.0976767127662006</v>
      </c>
      <c r="I323" s="21">
        <f>IF(OR($A323="",$B323="",$C323=""),"",'MPTO_working_3-way'!F322)</f>
        <v>3.7237454556428968</v>
      </c>
      <c r="J323" s="22">
        <f>IF(OR($A323="",$B323="",$C323=""),"",'MPTO_working_3-way'!G322)</f>
        <v>1.7622502603107359</v>
      </c>
      <c r="K323" s="17">
        <f>IF(OR($A323="",$B323="",$C323=""),"",'OddsRatio_working_3-way'!H322)</f>
        <v>5.9610467025839942</v>
      </c>
      <c r="L323" s="21">
        <f>IF(OR($A323="",$B323="",$C323=""),"",'OddsRatio_working_3-way'!I322)</f>
        <v>3.7275018667886033</v>
      </c>
      <c r="M323" s="22">
        <f>IF(OR($A323="",$B323="",$C323=""),"",'OddsRatio_working_3-way'!J322)</f>
        <v>1.7731501354676356</v>
      </c>
      <c r="N323" s="17">
        <f>IF('Log_working_3-way'!$D322="","",A323^('Log_working_3-way'!$D322))</f>
        <v>6.0613752538330647</v>
      </c>
      <c r="O323" s="21">
        <f>IF('Log_working_3-way'!$D322="","",B323^('Log_working_3-way'!$D322))</f>
        <v>3.7415105376420947</v>
      </c>
      <c r="P323" s="22">
        <f>IF('Log_working_3-way'!$D322="","",C323^('Log_working_3-way'!$D322))</f>
        <v>1.761341077237355</v>
      </c>
      <c r="Q323" s="37">
        <f t="shared" si="65"/>
        <v>16.399688719252413</v>
      </c>
      <c r="R323" s="37">
        <f t="shared" si="66"/>
        <v>27.114726507713883</v>
      </c>
      <c r="S323" s="37">
        <f t="shared" si="67"/>
        <v>55.805890603085551</v>
      </c>
      <c r="V323" t="s">
        <v>334</v>
      </c>
      <c r="W323" t="s">
        <v>339</v>
      </c>
    </row>
    <row r="324" spans="1:23" ht="15" x14ac:dyDescent="0.25">
      <c r="A324">
        <v>6.05</v>
      </c>
      <c r="B324">
        <v>3.6</v>
      </c>
      <c r="C324">
        <v>1.71</v>
      </c>
      <c r="D324" s="20">
        <f t="shared" si="61"/>
        <v>2.786235561355177E-2</v>
      </c>
      <c r="E324" s="17">
        <f>IF(OR($A324="",$B324="",$C324=""),"",A324*'MPTO_working_3-way'!$I323)</f>
        <v>6.2185672514619883</v>
      </c>
      <c r="F324" s="21">
        <f>IF(OR($A324="",$B324="",$C324=""),"",B324*'MPTO_working_3-way'!$I323)</f>
        <v>3.7003044802087866</v>
      </c>
      <c r="G324" s="22">
        <f>IF(OR($A324="",$B324="",$C324=""),"",C324*'MPTO_working_3-way'!$I323)</f>
        <v>1.7576446280991735</v>
      </c>
      <c r="H324" s="17">
        <f>IF(OR($A324="",$B324="",$C324=""),"",'MPTO_working_3-way'!E323)</f>
        <v>6.4101822688077643</v>
      </c>
      <c r="I324" s="21">
        <f>IF(OR($A324="",$B324="",$C324=""),"",'MPTO_working_3-way'!F323)</f>
        <v>3.7245289811592466</v>
      </c>
      <c r="J324" s="22">
        <f>IF(OR($A324="",$B324="",$C324=""),"",'MPTO_working_3-way'!G323)</f>
        <v>1.7375957003093201</v>
      </c>
      <c r="K324" s="17">
        <f>IF(OR($A324="",$B324="",$C324=""),"",'OddsRatio_working_3-way'!H323)</f>
        <v>6.2994128328596215</v>
      </c>
      <c r="L324" s="21">
        <f>IF(OR($A324="",$B324="",$C324=""),"",'OddsRatio_working_3-way'!I323)</f>
        <v>3.7284105674128742</v>
      </c>
      <c r="M324" s="22">
        <f>IF(OR($A324="",$B324="",$C324=""),"",'OddsRatio_working_3-way'!J323)</f>
        <v>1.7450659626396698</v>
      </c>
      <c r="N324" s="17">
        <f>IF('Log_working_3-way'!$D323="","",A324^('Log_working_3-way'!$D323))</f>
        <v>6.3778704670641462</v>
      </c>
      <c r="O324" s="21">
        <f>IF('Log_working_3-way'!$D323="","",B324^('Log_working_3-way'!$D323))</f>
        <v>3.737771584242104</v>
      </c>
      <c r="P324" s="22">
        <f>IF('Log_working_3-way'!$D323="","",C324^('Log_working_3-way'!$D323))</f>
        <v>1.7371100524931953</v>
      </c>
      <c r="Q324" s="37">
        <f t="shared" si="65"/>
        <v>15.600180432716321</v>
      </c>
      <c r="R324" s="37">
        <f t="shared" si="66"/>
        <v>27.024803103326672</v>
      </c>
      <c r="S324" s="37">
        <f t="shared" si="67"/>
        <v>56.894322322792988</v>
      </c>
      <c r="V324" t="s">
        <v>343</v>
      </c>
      <c r="W324" t="s">
        <v>348</v>
      </c>
    </row>
    <row r="325" spans="1:23" ht="15" x14ac:dyDescent="0.25">
      <c r="A325">
        <v>3.48</v>
      </c>
      <c r="B325">
        <v>2.86</v>
      </c>
      <c r="C325">
        <v>2.58</v>
      </c>
      <c r="D325" s="20">
        <f t="shared" ref="D325:D388" si="68">IF(OR($A325="",$B325="",$C325=""),"",(1/A325)+(1/B325)+(1/C325)-1)</f>
        <v>2.4603570714236245E-2</v>
      </c>
      <c r="E325" s="17">
        <f>IF(OR($A325="",$B325="",$C325=""),"",A325*'MPTO_working_3-way'!$I324)</f>
        <v>3.565620426085542</v>
      </c>
      <c r="F325" s="21">
        <f>IF(OR($A325="",$B325="",$C325=""),"",B325*'MPTO_working_3-way'!$I324)</f>
        <v>2.9303662122427157</v>
      </c>
      <c r="G325" s="22">
        <f>IF(OR($A325="",$B325="",$C325=""),"",C325*'MPTO_working_3-way'!$I324)</f>
        <v>2.6434772124427295</v>
      </c>
      <c r="H325" s="17">
        <f>IF(OR($A325="",$B325="",$C325=""),"",'MPTO_working_3-way'!E324)</f>
        <v>3.5822375689991133</v>
      </c>
      <c r="I325" s="21">
        <f>IF(OR($A325="",$B325="",$C325=""),"",'MPTO_working_3-way'!F324)</f>
        <v>2.9286936940224968</v>
      </c>
      <c r="J325" s="22">
        <f>IF(OR($A325="",$B325="",$C325=""),"",'MPTO_working_3-way'!G324)</f>
        <v>2.6357704536794944</v>
      </c>
      <c r="K325" s="17">
        <f>IF(OR($A325="",$B325="",$C325=""),"",'OddsRatio_working_3-way'!H324)</f>
        <v>3.573382760942724</v>
      </c>
      <c r="L325" s="21">
        <f>IF(OR($A325="",$B325="",$C325=""),"",'OddsRatio_working_3-way'!I324)</f>
        <v>2.9300370707070429</v>
      </c>
      <c r="M325" s="22">
        <f>IF(OR($A325="",$B325="",$C325=""),"",'OddsRatio_working_3-way'!J324)</f>
        <v>2.6394938557618968</v>
      </c>
      <c r="N325" s="17">
        <f>IF('Log_working_3-way'!$D324="","",A325^('Log_working_3-way'!$D324))</f>
        <v>3.5803010622958795</v>
      </c>
      <c r="O325" s="21">
        <f>IF('Log_working_3-way'!$D324="","",B325^('Log_working_3-way'!$D324))</f>
        <v>2.9293056374944229</v>
      </c>
      <c r="P325" s="22">
        <f>IF('Log_working_3-way'!$D324="","",C325^('Log_working_3-way'!$D324))</f>
        <v>2.6363239826714255</v>
      </c>
      <c r="Q325" s="37">
        <f t="shared" si="65"/>
        <v>27.915513160100176</v>
      </c>
      <c r="R325" s="37">
        <f t="shared" si="66"/>
        <v>34.125427594070693</v>
      </c>
      <c r="S325" s="37">
        <f t="shared" si="67"/>
        <v>37.828962371721779</v>
      </c>
      <c r="V325" t="s">
        <v>229</v>
      </c>
      <c r="W325" t="s">
        <v>167</v>
      </c>
    </row>
    <row r="326" spans="1:23" ht="15" x14ac:dyDescent="0.25">
      <c r="A326">
        <v>1.34</v>
      </c>
      <c r="B326">
        <v>5.47</v>
      </c>
      <c r="C326">
        <v>10.09</v>
      </c>
      <c r="D326" s="20">
        <f t="shared" si="68"/>
        <v>2.8192040956610764E-2</v>
      </c>
      <c r="E326" s="17">
        <f>IF(OR($A326="",$B326="",$C326=""),"",A326*'MPTO_working_3-way'!$I325)</f>
        <v>1.3777773348818585</v>
      </c>
      <c r="F326" s="21">
        <f>IF(OR($A326="",$B326="",$C326=""),"",B326*'MPTO_working_3-way'!$I325)</f>
        <v>5.6242104640326609</v>
      </c>
      <c r="G326" s="22">
        <f>IF(OR($A326="",$B326="",$C326=""),"",C326*'MPTO_working_3-way'!$I325)</f>
        <v>10.374457693252202</v>
      </c>
      <c r="H326" s="17">
        <f>IF(OR($A326="",$B326="",$C326=""),"",'MPTO_working_3-way'!E325)</f>
        <v>1.3570890694132447</v>
      </c>
      <c r="I326" s="21">
        <f>IF(OR($A326="",$B326="",$C326=""),"",'MPTO_working_3-way'!F325)</f>
        <v>5.7664137816930729</v>
      </c>
      <c r="J326" s="22">
        <f>IF(OR($A326="",$B326="",$C326=""),"",'MPTO_working_3-way'!G325)</f>
        <v>11.146944728050332</v>
      </c>
      <c r="K326" s="17">
        <f>IF(OR($A326="",$B326="",$C326=""),"",'OddsRatio_working_3-way'!H325)</f>
        <v>1.3632826615587177</v>
      </c>
      <c r="L326" s="21">
        <f>IF(OR($A326="",$B326="",$C326=""),"",'OddsRatio_working_3-way'!I325)</f>
        <v>5.776098521080784</v>
      </c>
      <c r="M326" s="22">
        <f>IF(OR($A326="",$B326="",$C326=""),"",'OddsRatio_working_3-way'!J325)</f>
        <v>10.712468804613945</v>
      </c>
      <c r="N326" s="17">
        <f>IF('Log_working_3-way'!$D325="","",A326^('Log_working_3-way'!$D325))</f>
        <v>1.3550813381052926</v>
      </c>
      <c r="O326" s="21">
        <f>IF('Log_working_3-way'!$D325="","",B326^('Log_working_3-way'!$D325))</f>
        <v>5.8372516582820646</v>
      </c>
      <c r="P326" s="22">
        <f>IF('Log_working_3-way'!$D325="","",C326^('Log_working_3-way'!$D325))</f>
        <v>11.022512095991409</v>
      </c>
      <c r="Q326" s="37">
        <f t="shared" si="65"/>
        <v>73.687130973088088</v>
      </c>
      <c r="R326" s="37">
        <f t="shared" si="66"/>
        <v>17.78027345162652</v>
      </c>
      <c r="S326" s="37">
        <f t="shared" si="67"/>
        <v>9.6390580555398486</v>
      </c>
      <c r="T326" s="26" t="s">
        <v>51</v>
      </c>
      <c r="V326" t="s">
        <v>125</v>
      </c>
      <c r="W326" t="s">
        <v>347</v>
      </c>
    </row>
    <row r="327" spans="1:23" ht="15" x14ac:dyDescent="0.25">
      <c r="A327">
        <v>2.7</v>
      </c>
      <c r="B327">
        <v>3.1</v>
      </c>
      <c r="C327">
        <v>2.94</v>
      </c>
      <c r="D327" s="20">
        <f t="shared" si="68"/>
        <v>3.308706995342936E-2</v>
      </c>
      <c r="E327" s="17">
        <f>IF(OR($A327="",$B327="",$C327=""),"",A327*'MPTO_working_3-way'!$I326)</f>
        <v>2.7893350888742594</v>
      </c>
      <c r="F327" s="21">
        <f>IF(OR($A327="",$B327="",$C327=""),"",B327*'MPTO_working_3-way'!$I326)</f>
        <v>3.202569916855631</v>
      </c>
      <c r="G327" s="22">
        <f>IF(OR($A327="",$B327="",$C327=""),"",C327*'MPTO_working_3-way'!$I326)</f>
        <v>3.0372759856630824</v>
      </c>
      <c r="H327" s="17">
        <f>IF(OR($A327="",$B327="",$C327=""),"",'MPTO_working_3-way'!E326)</f>
        <v>2.7828692918372426</v>
      </c>
      <c r="I327" s="21">
        <f>IF(OR($A327="",$B327="",$C327=""),"",'MPTO_working_3-way'!F326)</f>
        <v>3.2097409542691677</v>
      </c>
      <c r="J327" s="22">
        <f>IF(OR($A327="",$B327="",$C327=""),"",'MPTO_working_3-way'!G326)</f>
        <v>3.0385251771911195</v>
      </c>
      <c r="K327" s="17">
        <f>IF(OR($A327="",$B327="",$C327=""),"",'OddsRatio_working_3-way'!H326)</f>
        <v>2.7859421474707187</v>
      </c>
      <c r="L327" s="21">
        <f>IF(OR($A327="",$B327="",$C327=""),"",'OddsRatio_working_3-way'!I326)</f>
        <v>3.2061638292285344</v>
      </c>
      <c r="M327" s="22">
        <f>IF(OR($A327="",$B327="",$C327=""),"",'OddsRatio_working_3-way'!J326)</f>
        <v>3.0380751565254083</v>
      </c>
      <c r="N327" s="17">
        <f>IF('Log_working_3-way'!$D326="","",A327^('Log_working_3-way'!$D326))</f>
        <v>2.7832743663834165</v>
      </c>
      <c r="O327" s="21">
        <f>IF('Log_working_3-way'!$D326="","",B327^('Log_working_3-way'!$D326))</f>
        <v>3.2091413493228611</v>
      </c>
      <c r="P327" s="22">
        <f>IF('Log_working_3-way'!$D326="","",C327^('Log_working_3-way'!$D326))</f>
        <v>3.0385797712117975</v>
      </c>
      <c r="Q327" s="37">
        <f t="shared" si="65"/>
        <v>35.934134705256056</v>
      </c>
      <c r="R327" s="37">
        <f t="shared" si="66"/>
        <v>31.224923294784045</v>
      </c>
      <c r="S327" s="37">
        <f t="shared" si="67"/>
        <v>32.924238848241686</v>
      </c>
      <c r="V327" t="s">
        <v>280</v>
      </c>
      <c r="W327" t="s">
        <v>232</v>
      </c>
    </row>
    <row r="328" spans="1:23" ht="15" x14ac:dyDescent="0.25">
      <c r="A328">
        <v>2.12</v>
      </c>
      <c r="B328">
        <v>3.2</v>
      </c>
      <c r="C328">
        <v>4</v>
      </c>
      <c r="D328" s="20">
        <f t="shared" si="68"/>
        <v>3.4198113207547065E-2</v>
      </c>
      <c r="E328" s="17">
        <f>IF(OR($A328="",$B328="",$C328=""),"",A328*'MPTO_working_3-way'!$I327)</f>
        <v>2.1924999999999999</v>
      </c>
      <c r="F328" s="21">
        <f>IF(OR($A328="",$B328="",$C328=""),"",B328*'MPTO_working_3-way'!$I327)</f>
        <v>3.3094339622641509</v>
      </c>
      <c r="G328" s="22">
        <f>IF(OR($A328="",$B328="",$C328=""),"",C328*'MPTO_working_3-way'!$I327)</f>
        <v>4.1367924528301883</v>
      </c>
      <c r="H328" s="17">
        <f>IF(OR($A328="",$B328="",$C328=""),"",'MPTO_working_3-way'!E327)</f>
        <v>2.1725021349274125</v>
      </c>
      <c r="I328" s="21">
        <f>IF(OR($A328="",$B328="",$C328=""),"",'MPTO_working_3-way'!F327)</f>
        <v>3.3211488250652743</v>
      </c>
      <c r="J328" s="22">
        <f>IF(OR($A328="",$B328="",$C328=""),"",'MPTO_working_3-way'!G327)</f>
        <v>4.1911037891268528</v>
      </c>
      <c r="K328" s="17">
        <f>IF(OR($A328="",$B328="",$C328=""),"",'OddsRatio_working_3-way'!H327)</f>
        <v>2.1808434957631002</v>
      </c>
      <c r="L328" s="21">
        <f>IF(OR($A328="",$B328="",$C328=""),"",'OddsRatio_working_3-way'!I327)</f>
        <v>3.3195140095346609</v>
      </c>
      <c r="M328" s="22">
        <f>IF(OR($A328="",$B328="",$C328=""),"",'OddsRatio_working_3-way'!J327)</f>
        <v>4.1629736493654468</v>
      </c>
      <c r="N328" s="17">
        <f>IF('Log_working_3-way'!$D327="","",A328^('Log_working_3-way'!$D327))</f>
        <v>2.1727466575366972</v>
      </c>
      <c r="O328" s="21">
        <f>IF('Log_working_3-way'!$D327="","",B328^('Log_working_3-way'!$D327))</f>
        <v>3.3240806414135005</v>
      </c>
      <c r="P328" s="22">
        <f>IF('Log_working_3-way'!$D327="","",C328^('Log_working_3-way'!$D327))</f>
        <v>4.1855364601553342</v>
      </c>
      <c r="Q328" s="37">
        <f t="shared" si="65"/>
        <v>46.029874213836472</v>
      </c>
      <c r="R328" s="37">
        <f t="shared" si="66"/>
        <v>30.216647662485745</v>
      </c>
      <c r="S328" s="37">
        <f t="shared" si="67"/>
        <v>24.173318129988601</v>
      </c>
      <c r="V328" t="s">
        <v>285</v>
      </c>
      <c r="W328" t="s">
        <v>344</v>
      </c>
    </row>
    <row r="329" spans="1:23" ht="15" x14ac:dyDescent="0.25">
      <c r="A329">
        <v>1.1399999999999999</v>
      </c>
      <c r="B329">
        <v>8.26</v>
      </c>
      <c r="C329">
        <v>18.670000000000002</v>
      </c>
      <c r="D329" s="20">
        <f t="shared" si="68"/>
        <v>5.1820221711669445E-2</v>
      </c>
      <c r="E329" s="17">
        <f>IF(OR($A329="",$B329="",$C329=""),"",A329*'MPTO_working_3-way'!$I328)</f>
        <v>1.199075052751303</v>
      </c>
      <c r="F329" s="21">
        <f>IF(OR($A329="",$B329="",$C329=""),"",B329*'MPTO_working_3-way'!$I328)</f>
        <v>8.6880350313383889</v>
      </c>
      <c r="G329" s="22">
        <f>IF(OR($A329="",$B329="",$C329=""),"",C329*'MPTO_working_3-way'!$I328)</f>
        <v>19.637483539356872</v>
      </c>
      <c r="H329" s="17">
        <f>IF(OR($A329="",$B329="",$C329=""),"",'MPTO_working_3-way'!E328)</f>
        <v>1.162899448759986</v>
      </c>
      <c r="I329" s="21">
        <f>IF(OR($A329="",$B329="",$C329=""),"",'MPTO_working_3-way'!F328)</f>
        <v>9.6346568876071927</v>
      </c>
      <c r="J329" s="22">
        <f>IF(OR($A329="",$B329="",$C329=""),"",'MPTO_working_3-way'!G328)</f>
        <v>27.556972395823674</v>
      </c>
      <c r="K329" s="17">
        <f>IF(OR($A329="",$B329="",$C329=""),"",'OddsRatio_working_3-way'!H328)</f>
        <v>1.1707317811024911</v>
      </c>
      <c r="L329" s="21">
        <f>IF(OR($A329="",$B329="",$C329=""),"",'OddsRatio_working_3-way'!I328)</f>
        <v>9.8536623628863484</v>
      </c>
      <c r="M329" s="22">
        <f>IF(OR($A329="",$B329="",$C329=""),"",'OddsRatio_working_3-way'!J328)</f>
        <v>22.54878980057876</v>
      </c>
      <c r="N329" s="17">
        <f>IF('Log_working_3-way'!$D328="","",A329^('Log_working_3-way'!$D328))</f>
        <v>1.1563497837498591</v>
      </c>
      <c r="O329" s="21">
        <f>IF('Log_working_3-way'!$D328="","",B329^('Log_working_3-way'!$D328))</f>
        <v>10.390505590305761</v>
      </c>
      <c r="P329" s="22">
        <f>IF('Log_working_3-way'!$D328="","",C329^('Log_working_3-way'!$D328))</f>
        <v>25.662043153462403</v>
      </c>
      <c r="Q329" s="37">
        <f t="shared" si="65"/>
        <v>85.99195752189172</v>
      </c>
      <c r="R329" s="37">
        <f t="shared" si="66"/>
        <v>11.510082503039245</v>
      </c>
      <c r="S329" s="37">
        <f t="shared" si="67"/>
        <v>5.0923021679220213</v>
      </c>
      <c r="V329" t="s">
        <v>349</v>
      </c>
      <c r="W329" t="s">
        <v>166</v>
      </c>
    </row>
    <row r="330" spans="1:23" ht="15" x14ac:dyDescent="0.25">
      <c r="A330">
        <v>2.88</v>
      </c>
      <c r="B330">
        <v>3.45</v>
      </c>
      <c r="C330">
        <v>2.52</v>
      </c>
      <c r="D330" s="20">
        <f t="shared" si="68"/>
        <v>3.390269151138714E-2</v>
      </c>
      <c r="E330" s="17">
        <f>IF(OR($A330="",$B330="",$C330=""),"",A330*'MPTO_working_3-way'!$I329)</f>
        <v>2.977639751552795</v>
      </c>
      <c r="F330" s="21">
        <f>IF(OR($A330="",$B330="",$C330=""),"",B330*'MPTO_working_3-way'!$I329)</f>
        <v>3.566964285714286</v>
      </c>
      <c r="G330" s="22">
        <f>IF(OR($A330="",$B330="",$C330=""),"",C330*'MPTO_working_3-way'!$I329)</f>
        <v>2.6054347826086954</v>
      </c>
      <c r="H330" s="17">
        <f>IF(OR($A330="",$B330="",$C330=""),"",'MPTO_working_3-way'!E329)</f>
        <v>2.976887519260401</v>
      </c>
      <c r="I330" s="21">
        <f>IF(OR($A330="",$B330="",$C330=""),"",'MPTO_working_3-way'!F329)</f>
        <v>3.5899659337256118</v>
      </c>
      <c r="J330" s="22">
        <f>IF(OR($A330="",$B330="",$C330=""),"",'MPTO_working_3-way'!G329)</f>
        <v>2.5938688744685612</v>
      </c>
      <c r="K330" s="17">
        <f>IF(OR($A330="",$B330="",$C330=""),"",'OddsRatio_working_3-way'!H329)</f>
        <v>2.9780979737850206</v>
      </c>
      <c r="L330" s="21">
        <f>IF(OR($A330="",$B330="",$C330=""),"",'OddsRatio_working_3-way'!I329)</f>
        <v>3.5778404445602652</v>
      </c>
      <c r="M330" s="22">
        <f>IF(OR($A330="",$B330="",$C330=""),"",'OddsRatio_working_3-way'!J329)</f>
        <v>2.5993132554006548</v>
      </c>
      <c r="N330" s="17">
        <f>IF('Log_working_3-way'!$D329="","",A330^('Log_working_3-way'!$D329))</f>
        <v>2.977722065873444</v>
      </c>
      <c r="O330" s="21">
        <f>IF('Log_working_3-way'!$D329="","",B330^('Log_working_3-way'!$D329))</f>
        <v>3.5874409147710415</v>
      </c>
      <c r="P330" s="22">
        <f>IF('Log_working_3-way'!$D329="","",C330^('Log_working_3-way'!$D329))</f>
        <v>2.594554747620518</v>
      </c>
      <c r="Q330" s="37">
        <f t="shared" si="65"/>
        <v>33.592132505175982</v>
      </c>
      <c r="R330" s="37">
        <f t="shared" si="66"/>
        <v>28.035043804755944</v>
      </c>
      <c r="S330" s="37">
        <f t="shared" si="67"/>
        <v>38.381309970796835</v>
      </c>
      <c r="V330" t="s">
        <v>274</v>
      </c>
      <c r="W330" t="s">
        <v>192</v>
      </c>
    </row>
    <row r="331" spans="1:23" ht="15" x14ac:dyDescent="0.25">
      <c r="A331">
        <v>2.2400000000000002</v>
      </c>
      <c r="B331">
        <v>3.45</v>
      </c>
      <c r="C331">
        <v>3.37</v>
      </c>
      <c r="D331" s="20">
        <f t="shared" si="68"/>
        <v>3.3019548936849885E-2</v>
      </c>
      <c r="E331" s="17">
        <f>IF(OR($A331="",$B331="",$C331=""),"",A331*'MPTO_working_3-way'!$I330)</f>
        <v>2.3139637896185441</v>
      </c>
      <c r="F331" s="21">
        <f>IF(OR($A331="",$B331="",$C331=""),"",B331*'MPTO_working_3-way'!$I330)</f>
        <v>3.5639174438321324</v>
      </c>
      <c r="G331" s="22">
        <f>IF(OR($A331="",$B331="",$C331=""),"",C331*'MPTO_working_3-way'!$I330)</f>
        <v>3.4812758799171841</v>
      </c>
      <c r="H331" s="17">
        <f>IF(OR($A331="",$B331="",$C331=""),"",'MPTO_working_3-way'!E330)</f>
        <v>2.2966222961143532</v>
      </c>
      <c r="I331" s="21">
        <f>IF(OR($A331="",$B331="",$C331=""),"",'MPTO_working_3-way'!F330)</f>
        <v>3.5861760010575381</v>
      </c>
      <c r="J331" s="22">
        <f>IF(OR($A331="",$B331="",$C331=""),"",'MPTO_working_3-way'!G330)</f>
        <v>3.4998149978095379</v>
      </c>
      <c r="K331" s="17">
        <f>IF(OR($A331="",$B331="",$C331=""),"",'OddsRatio_working_3-way'!H330)</f>
        <v>2.303953792369652</v>
      </c>
      <c r="L331" s="21">
        <f>IF(OR($A331="",$B331="",$C331=""),"",'OddsRatio_working_3-way'!I330)</f>
        <v>3.5763603155690697</v>
      </c>
      <c r="M331" s="22">
        <f>IF(OR($A331="",$B331="",$C331=""),"",'OddsRatio_working_3-way'!J330)</f>
        <v>3.4922342644484479</v>
      </c>
      <c r="N331" s="17">
        <f>IF('Log_working_3-way'!$D330="","",A331^('Log_working_3-way'!$D330))</f>
        <v>2.2969070832153888</v>
      </c>
      <c r="O331" s="21">
        <f>IF('Log_working_3-way'!$D330="","",B331^('Log_working_3-way'!$D330))</f>
        <v>3.5854973653304993</v>
      </c>
      <c r="P331" s="22">
        <f>IF('Log_working_3-way'!$D330="","",C331^('Log_working_3-way'!$D330))</f>
        <v>3.4998001961988319</v>
      </c>
      <c r="Q331" s="37">
        <f t="shared" si="65"/>
        <v>43.542205511628808</v>
      </c>
      <c r="R331" s="37">
        <f t="shared" si="66"/>
        <v>28.059011348050237</v>
      </c>
      <c r="S331" s="37">
        <f t="shared" si="67"/>
        <v>28.725100638211671</v>
      </c>
      <c r="V331" t="s">
        <v>44</v>
      </c>
      <c r="W331" t="s">
        <v>228</v>
      </c>
    </row>
    <row r="332" spans="1:23" ht="15" x14ac:dyDescent="0.25">
      <c r="A332">
        <v>2.38</v>
      </c>
      <c r="B332">
        <v>3.1</v>
      </c>
      <c r="C332">
        <v>3.48</v>
      </c>
      <c r="D332" s="20">
        <f t="shared" si="68"/>
        <v>3.0105034227261518E-2</v>
      </c>
      <c r="E332" s="17">
        <f>IF(OR($A332="",$B332="",$C332=""),"",A332*'MPTO_working_3-way'!$I331)</f>
        <v>2.4516499814608821</v>
      </c>
      <c r="F332" s="21">
        <f>IF(OR($A332="",$B332="",$C332=""),"",B332*'MPTO_working_3-way'!$I331)</f>
        <v>3.1933256061045108</v>
      </c>
      <c r="G332" s="22">
        <f>IF(OR($A332="",$B332="",$C332=""),"",C332*'MPTO_working_3-way'!$I331)</f>
        <v>3.5847655191108703</v>
      </c>
      <c r="H332" s="17">
        <f>IF(OR($A332="",$B332="",$C332=""),"",'MPTO_working_3-way'!E331)</f>
        <v>2.4382331192641962</v>
      </c>
      <c r="I332" s="21">
        <f>IF(OR($A332="",$B332="",$C332=""),"",'MPTO_working_3-way'!F331)</f>
        <v>3.1995327786048491</v>
      </c>
      <c r="J332" s="22">
        <f>IF(OR($A332="",$B332="",$C332=""),"",'MPTO_working_3-way'!G331)</f>
        <v>3.6059255541865003</v>
      </c>
      <c r="K332" s="17">
        <f>IF(OR($A332="",$B332="",$C332=""),"",'OddsRatio_working_3-way'!H331)</f>
        <v>2.4441828805817822</v>
      </c>
      <c r="L332" s="21">
        <f>IF(OR($A332="",$B332="",$C332=""),"",'OddsRatio_working_3-way'!I331)</f>
        <v>3.1976696008853209</v>
      </c>
      <c r="M332" s="22">
        <f>IF(OR($A332="",$B332="",$C332=""),"",'OddsRatio_working_3-way'!J331)</f>
        <v>3.5953431477121889</v>
      </c>
      <c r="N332" s="17">
        <f>IF('Log_working_3-way'!$D331="","",A332^('Log_working_3-way'!$D331))</f>
        <v>2.438705779797445</v>
      </c>
      <c r="O332" s="21">
        <f>IF('Log_working_3-way'!$D331="","",B332^('Log_working_3-way'!$D331))</f>
        <v>3.2001459805794505</v>
      </c>
      <c r="P332" s="22">
        <f>IF('Log_working_3-way'!$D331="","",C332^('Log_working_3-way'!$D331))</f>
        <v>3.6041141558906009</v>
      </c>
      <c r="Q332" s="37">
        <f t="shared" si="65"/>
        <v>41.013305581780365</v>
      </c>
      <c r="R332" s="37">
        <f t="shared" si="66"/>
        <v>31.315315860316694</v>
      </c>
      <c r="S332" s="37">
        <f t="shared" si="67"/>
        <v>27.895827346833833</v>
      </c>
      <c r="V332" t="s">
        <v>275</v>
      </c>
      <c r="W332" t="s">
        <v>358</v>
      </c>
    </row>
    <row r="333" spans="1:23" ht="15" x14ac:dyDescent="0.25">
      <c r="A333">
        <v>3.38</v>
      </c>
      <c r="B333">
        <v>2.88</v>
      </c>
      <c r="C333">
        <v>2.58</v>
      </c>
      <c r="D333" s="20">
        <f t="shared" si="68"/>
        <v>3.0677109612708975E-2</v>
      </c>
      <c r="E333" s="17">
        <f>IF(OR($A333="",$B333="",$C333=""),"",A333*'MPTO_working_3-way'!$I332)</f>
        <v>3.4836886304909562</v>
      </c>
      <c r="F333" s="21">
        <f>IF(OR($A333="",$B333="",$C333=""),"",B333*'MPTO_working_3-way'!$I332)</f>
        <v>2.9683500756846017</v>
      </c>
      <c r="G333" s="22">
        <f>IF(OR($A333="",$B333="",$C333=""),"",C333*'MPTO_working_3-way'!$I332)</f>
        <v>2.6591469428007892</v>
      </c>
      <c r="H333" s="17">
        <f>IF(OR($A333="",$B333="",$C333=""),"",'MPTO_working_3-way'!E332)</f>
        <v>3.5010047976018686</v>
      </c>
      <c r="I333" s="21">
        <f>IF(OR($A333="",$B333="",$C333=""),"",'MPTO_working_3-way'!F332)</f>
        <v>2.9673897015732345</v>
      </c>
      <c r="J333" s="22">
        <f>IF(OR($A333="",$B333="",$C333=""),"",'MPTO_working_3-way'!G332)</f>
        <v>2.6499107789495722</v>
      </c>
      <c r="K333" s="17">
        <f>IF(OR($A333="",$B333="",$C333=""),"",'OddsRatio_working_3-way'!H332)</f>
        <v>3.4919334465568057</v>
      </c>
      <c r="L333" s="21">
        <f>IF(OR($A333="",$B333="",$C333=""),"",'OddsRatio_working_3-way'!I332)</f>
        <v>2.9684180166078979</v>
      </c>
      <c r="M333" s="22">
        <f>IF(OR($A333="",$B333="",$C333=""),"",'OddsRatio_working_3-way'!J332)</f>
        <v>2.6543087586385528</v>
      </c>
      <c r="N333" s="17">
        <f>IF('Log_working_3-way'!$D332="","",A333^('Log_working_3-way'!$D332))</f>
        <v>3.4991493420007385</v>
      </c>
      <c r="O333" s="21">
        <f>IF('Log_working_3-way'!$D332="","",B333^('Log_working_3-way'!$D332))</f>
        <v>2.9679771428633002</v>
      </c>
      <c r="P333" s="22">
        <f>IF('Log_working_3-way'!$D332="","",C333^('Log_working_3-way'!$D332))</f>
        <v>2.6505060896116421</v>
      </c>
      <c r="Q333" s="37">
        <f t="shared" si="65"/>
        <v>28.563228496144415</v>
      </c>
      <c r="R333" s="37">
        <f t="shared" si="66"/>
        <v>33.688748783088407</v>
      </c>
      <c r="S333" s="37">
        <f t="shared" si="67"/>
        <v>37.606045153214964</v>
      </c>
      <c r="V333" t="s">
        <v>225</v>
      </c>
      <c r="W333" t="s">
        <v>353</v>
      </c>
    </row>
    <row r="334" spans="1:23" ht="15" x14ac:dyDescent="0.25">
      <c r="A334">
        <v>3.33</v>
      </c>
      <c r="B334">
        <v>3.18</v>
      </c>
      <c r="C334">
        <v>2.41</v>
      </c>
      <c r="D334" s="20">
        <f t="shared" si="68"/>
        <v>2.9703468441431458E-2</v>
      </c>
      <c r="E334" s="17">
        <f>IF(OR($A334="",$B334="",$C334=""),"",A334*'MPTO_working_3-way'!$I333)</f>
        <v>3.4289125499099669</v>
      </c>
      <c r="F334" s="21">
        <f>IF(OR($A334="",$B334="",$C334=""),"",B334*'MPTO_working_3-way'!$I333)</f>
        <v>3.2744570296437523</v>
      </c>
      <c r="G334" s="22">
        <f>IF(OR($A334="",$B334="",$C334=""),"",C334*'MPTO_working_3-way'!$I333)</f>
        <v>2.4815853589438501</v>
      </c>
      <c r="H334" s="17">
        <f>IF(OR($A334="",$B334="",$C334=""),"",'MPTO_working_3-way'!E333)</f>
        <v>3.4435363193515478</v>
      </c>
      <c r="I334" s="21">
        <f>IF(OR($A334="",$B334="",$C334=""),"",'MPTO_working_3-way'!F333)</f>
        <v>3.2833794224803028</v>
      </c>
      <c r="J334" s="22">
        <f>IF(OR($A334="",$B334="",$C334=""),"",'MPTO_working_3-way'!G333)</f>
        <v>2.468912666476923</v>
      </c>
      <c r="K334" s="17">
        <f>IF(OR($A334="",$B334="",$C334=""),"",'OddsRatio_working_3-way'!H333)</f>
        <v>3.4366307390934234</v>
      </c>
      <c r="L334" s="21">
        <f>IF(OR($A334="",$B334="",$C334=""),"",'OddsRatio_working_3-way'!I333)</f>
        <v>3.2797660992376243</v>
      </c>
      <c r="M334" s="22">
        <f>IF(OR($A334="",$B334="",$C334=""),"",'OddsRatio_working_3-way'!J333)</f>
        <v>2.4745276146445181</v>
      </c>
      <c r="N334" s="17">
        <f>IF('Log_working_3-way'!$D333="","",A334^('Log_working_3-way'!$D333))</f>
        <v>3.4426610501422488</v>
      </c>
      <c r="O334" s="21">
        <f>IF('Log_working_3-way'!$D333="","",B334^('Log_working_3-way'!$D333))</f>
        <v>3.2833978450952541</v>
      </c>
      <c r="P334" s="22">
        <f>IF('Log_working_3-way'!$D333="","",C334^('Log_working_3-way'!$D333))</f>
        <v>2.469352371528295</v>
      </c>
      <c r="Q334" s="37">
        <f t="shared" si="65"/>
        <v>29.03991441531565</v>
      </c>
      <c r="R334" s="37">
        <f t="shared" si="66"/>
        <v>30.539414350134138</v>
      </c>
      <c r="S334" s="37">
        <f t="shared" si="67"/>
        <v>40.296820594782794</v>
      </c>
      <c r="V334" t="s">
        <v>350</v>
      </c>
      <c r="W334" t="s">
        <v>223</v>
      </c>
    </row>
    <row r="335" spans="1:23" ht="15" x14ac:dyDescent="0.25">
      <c r="A335">
        <v>1.76</v>
      </c>
      <c r="B335">
        <v>3.31</v>
      </c>
      <c r="C335">
        <v>5.88</v>
      </c>
      <c r="D335" s="20">
        <f t="shared" si="68"/>
        <v>4.0364649018080234E-2</v>
      </c>
      <c r="E335" s="17">
        <f>IF(OR($A335="",$B335="",$C335=""),"",A335*'MPTO_working_3-way'!$I334)</f>
        <v>1.8310417822718212</v>
      </c>
      <c r="F335" s="21">
        <f>IF(OR($A335="",$B335="",$C335=""),"",B335*'MPTO_working_3-way'!$I334)</f>
        <v>3.4436069882498455</v>
      </c>
      <c r="G335" s="22">
        <f>IF(OR($A335="",$B335="",$C335=""),"",C335*'MPTO_working_3-way'!$I334)</f>
        <v>6.1173441362263112</v>
      </c>
      <c r="H335" s="17">
        <f>IF(OR($A335="",$B335="",$C335=""),"",'MPTO_working_3-way'!E334)</f>
        <v>1.8026887403314982</v>
      </c>
      <c r="I335" s="21">
        <f>IF(OR($A335="",$B335="",$C335=""),"",'MPTO_working_3-way'!F334)</f>
        <v>3.4642841924656267</v>
      </c>
      <c r="J335" s="22">
        <f>IF(OR($A335="",$B335="",$C335=""),"",'MPTO_working_3-way'!G334)</f>
        <v>6.3851601031133853</v>
      </c>
      <c r="K335" s="17">
        <f>IF(OR($A335="",$B335="",$C335=""),"",'OddsRatio_working_3-way'!H334)</f>
        <v>1.8135944840843652</v>
      </c>
      <c r="L335" s="21">
        <f>IF(OR($A335="",$B335="",$C335=""),"",'OddsRatio_working_3-way'!I334)</f>
        <v>3.4728990239932696</v>
      </c>
      <c r="M335" s="22">
        <f>IF(OR($A335="",$B335="",$C335=""),"",'OddsRatio_working_3-way'!J334)</f>
        <v>6.2241330030680322</v>
      </c>
      <c r="N335" s="17">
        <f>IF('Log_working_3-way'!$D334="","",A335^('Log_working_3-way'!$D334))</f>
        <v>1.8023163048422983</v>
      </c>
      <c r="O335" s="21">
        <f>IF('Log_working_3-way'!$D334="","",B335^('Log_working_3-way'!$D334))</f>
        <v>3.4807689174525636</v>
      </c>
      <c r="P335" s="22">
        <f>IF('Log_working_3-way'!$D334="","",C335^('Log_working_3-way'!$D334))</f>
        <v>6.3345026205393715</v>
      </c>
      <c r="Q335" s="37">
        <f t="shared" si="65"/>
        <v>55.472693517579138</v>
      </c>
      <c r="R335" s="37">
        <f t="shared" si="66"/>
        <v>29.039318464974802</v>
      </c>
      <c r="S335" s="37">
        <f t="shared" si="67"/>
        <v>16.346963285555542</v>
      </c>
      <c r="V335" t="s">
        <v>356</v>
      </c>
      <c r="W335" t="s">
        <v>361</v>
      </c>
    </row>
    <row r="336" spans="1:23" ht="15" x14ac:dyDescent="0.25">
      <c r="A336">
        <v>2.2599999999999998</v>
      </c>
      <c r="B336">
        <v>3.01</v>
      </c>
      <c r="C336">
        <v>3.76</v>
      </c>
      <c r="D336" s="20">
        <f t="shared" si="68"/>
        <v>4.066123653596776E-2</v>
      </c>
      <c r="E336" s="17">
        <f>IF(OR($A336="",$B336="",$C336=""),"",A336*'MPTO_working_3-way'!$I335)</f>
        <v>2.3518943945712869</v>
      </c>
      <c r="F336" s="21">
        <f>IF(OR($A336="",$B336="",$C336=""),"",B336*'MPTO_working_3-way'!$I335)</f>
        <v>3.1323903219732627</v>
      </c>
      <c r="G336" s="22">
        <f>IF(OR($A336="",$B336="",$C336=""),"",C336*'MPTO_working_3-way'!$I335)</f>
        <v>3.9128862493752385</v>
      </c>
      <c r="H336" s="17">
        <f>IF(OR($A336="",$B336="",$C336=""),"",'MPTO_working_3-way'!E335)</f>
        <v>2.3314146457898293</v>
      </c>
      <c r="I336" s="21">
        <f>IF(OR($A336="",$B336="",$C336=""),"",'MPTO_working_3-way'!F335)</f>
        <v>3.1380211391949935</v>
      </c>
      <c r="J336" s="22">
        <f>IF(OR($A336="",$B336="",$C336=""),"",'MPTO_working_3-way'!G335)</f>
        <v>3.9619070356864925</v>
      </c>
      <c r="K336" s="17">
        <f>IF(OR($A336="",$B336="",$C336=""),"",'OddsRatio_working_3-way'!H335)</f>
        <v>2.3403655418260079</v>
      </c>
      <c r="L336" s="21">
        <f>IF(OR($A336="",$B336="",$C336=""),"",'OddsRatio_working_3-way'!I335)</f>
        <v>3.1382021738652979</v>
      </c>
      <c r="M336" s="22">
        <f>IF(OR($A336="",$B336="",$C336=""),"",'OddsRatio_working_3-way'!J335)</f>
        <v>3.9360388059045892</v>
      </c>
      <c r="N336" s="17">
        <f>IF('Log_working_3-way'!$D335="","",A336^('Log_working_3-way'!$D335))</f>
        <v>2.3320074921135725</v>
      </c>
      <c r="O336" s="21">
        <f>IF('Log_working_3-way'!$D335="","",B336^('Log_working_3-way'!$D335))</f>
        <v>3.1403317520734331</v>
      </c>
      <c r="P336" s="22">
        <f>IF('Log_working_3-way'!$D335="","",C336^('Log_working_3-way'!$D335))</f>
        <v>3.9565222892410481</v>
      </c>
      <c r="Q336" s="37">
        <f t="shared" si="65"/>
        <v>42.892413059420548</v>
      </c>
      <c r="R336" s="37">
        <f t="shared" si="66"/>
        <v>31.924501649272297</v>
      </c>
      <c r="S336" s="37">
        <f t="shared" si="67"/>
        <v>25.556582437316383</v>
      </c>
      <c r="V336" t="s">
        <v>117</v>
      </c>
      <c r="W336" t="s">
        <v>212</v>
      </c>
    </row>
    <row r="337" spans="1:23" ht="15" x14ac:dyDescent="0.25">
      <c r="A337">
        <v>2.2000000000000002</v>
      </c>
      <c r="B337">
        <v>3.1</v>
      </c>
      <c r="C337">
        <v>3.81</v>
      </c>
      <c r="D337" s="20">
        <f t="shared" si="68"/>
        <v>3.9593291307794765E-2</v>
      </c>
      <c r="E337" s="17">
        <f>IF(OR($A337="",$B337="",$C337=""),"",A337*'MPTO_working_3-way'!$I336)</f>
        <v>2.2871052408771488</v>
      </c>
      <c r="F337" s="21">
        <f>IF(OR($A337="",$B337="",$C337=""),"",B337*'MPTO_working_3-way'!$I336)</f>
        <v>3.2227392030541639</v>
      </c>
      <c r="G337" s="22">
        <f>IF(OR($A337="",$B337="",$C337=""),"",C337*'MPTO_working_3-way'!$I336)</f>
        <v>3.960850439882698</v>
      </c>
      <c r="H337" s="17">
        <f>IF(OR($A337="",$B337="",$C337=""),"",'MPTO_working_3-way'!E336)</f>
        <v>2.2657873166648264</v>
      </c>
      <c r="I337" s="21">
        <f>IF(OR($A337="",$B337="",$C337=""),"",'MPTO_working_3-way'!F336)</f>
        <v>3.232240890318943</v>
      </c>
      <c r="J337" s="22">
        <f>IF(OR($A337="",$B337="",$C337=""),"",'MPTO_working_3-way'!G336)</f>
        <v>4.0117234138910618</v>
      </c>
      <c r="K337" s="17">
        <f>IF(OR($A337="",$B337="",$C337=""),"",'OddsRatio_working_3-way'!H336)</f>
        <v>2.2748817029629831</v>
      </c>
      <c r="L337" s="21">
        <f>IF(OR($A337="",$B337="",$C337=""),"",'OddsRatio_working_3-way'!I336)</f>
        <v>3.2310429801852205</v>
      </c>
      <c r="M337" s="22">
        <f>IF(OR($A337="",$B337="",$C337=""),"",'OddsRatio_working_3-way'!J336)</f>
        <v>3.9853479877716524</v>
      </c>
      <c r="N337" s="17">
        <f>IF('Log_working_3-way'!$D336="","",A337^('Log_working_3-way'!$D336))</f>
        <v>2.2662085479121363</v>
      </c>
      <c r="O337" s="21">
        <f>IF('Log_working_3-way'!$D336="","",B337^('Log_working_3-way'!$D336))</f>
        <v>3.2347439294686837</v>
      </c>
      <c r="P337" s="22">
        <f>IF('Log_working_3-way'!$D336="","",C337^('Log_working_3-way'!$D336))</f>
        <v>4.0065569193456492</v>
      </c>
      <c r="Q337" s="37">
        <f t="shared" si="65"/>
        <v>44.134769077618955</v>
      </c>
      <c r="R337" s="37">
        <f t="shared" si="66"/>
        <v>31.029504312738311</v>
      </c>
      <c r="S337" s="37">
        <f t="shared" si="67"/>
        <v>25.247103246584977</v>
      </c>
      <c r="V337" t="s">
        <v>352</v>
      </c>
      <c r="W337" t="s">
        <v>360</v>
      </c>
    </row>
    <row r="338" spans="1:23" ht="15" x14ac:dyDescent="0.25">
      <c r="A338">
        <v>2.82</v>
      </c>
      <c r="B338">
        <v>2.88</v>
      </c>
      <c r="C338">
        <v>2.95</v>
      </c>
      <c r="D338" s="20">
        <f t="shared" si="68"/>
        <v>4.0815202147693963E-2</v>
      </c>
      <c r="E338" s="17">
        <f>IF(OR($A338="",$B338="",$C338=""),"",A338*'MPTO_working_3-way'!$I337)</f>
        <v>2.9350988700564966</v>
      </c>
      <c r="F338" s="21">
        <f>IF(OR($A338="",$B338="",$C338=""),"",B338*'MPTO_working_3-way'!$I337)</f>
        <v>2.9975477821853587</v>
      </c>
      <c r="G338" s="22">
        <f>IF(OR($A338="",$B338="",$C338=""),"",C338*'MPTO_working_3-way'!$I337)</f>
        <v>3.0704048463356974</v>
      </c>
      <c r="H338" s="17">
        <f>IF(OR($A338="",$B338="",$C338=""),"",'MPTO_working_3-way'!E337)</f>
        <v>2.9325095103573537</v>
      </c>
      <c r="I338" s="21">
        <f>IF(OR($A338="",$B338="",$C338=""),"",'MPTO_working_3-way'!F337)</f>
        <v>2.9974477795682244</v>
      </c>
      <c r="J338" s="22">
        <f>IF(OR($A338="",$B338="",$C338=""),"",'MPTO_working_3-way'!G337)</f>
        <v>3.0733486923459785</v>
      </c>
      <c r="K338" s="17">
        <f>IF(OR($A338="",$B338="",$C338=""),"",'OddsRatio_working_3-way'!H337)</f>
        <v>2.9337676834517459</v>
      </c>
      <c r="L338" s="21">
        <f>IF(OR($A338="",$B338="",$C338=""),"",'OddsRatio_working_3-way'!I337)</f>
        <v>2.9975182664226825</v>
      </c>
      <c r="M338" s="22">
        <f>IF(OR($A338="",$B338="",$C338=""),"",'OddsRatio_working_3-way'!J337)</f>
        <v>3.0718939465554418</v>
      </c>
      <c r="N338" s="17">
        <f>IF('Log_working_3-way'!$D337="","",A338^('Log_working_3-way'!$D337))</f>
        <v>2.9326930886496325</v>
      </c>
      <c r="O338" s="21">
        <f>IF('Log_working_3-way'!$D337="","",B338^('Log_working_3-way'!$D337))</f>
        <v>2.997475044854454</v>
      </c>
      <c r="P338" s="22">
        <f>IF('Log_working_3-way'!$D337="","",C338^('Log_working_3-way'!$D337))</f>
        <v>3.0731184237960556</v>
      </c>
      <c r="Q338" s="37">
        <f t="shared" si="65"/>
        <v>34.100486169544958</v>
      </c>
      <c r="R338" s="37">
        <f t="shared" si="66"/>
        <v>33.36060248790934</v>
      </c>
      <c r="S338" s="37">
        <f t="shared" si="67"/>
        <v>32.568994971247086</v>
      </c>
      <c r="V338" t="s">
        <v>362</v>
      </c>
      <c r="W338" t="s">
        <v>355</v>
      </c>
    </row>
    <row r="339" spans="1:23" ht="15" x14ac:dyDescent="0.25">
      <c r="A339">
        <v>1.93</v>
      </c>
      <c r="B339">
        <v>3.1</v>
      </c>
      <c r="C339">
        <v>5.08</v>
      </c>
      <c r="D339" s="20">
        <f t="shared" si="68"/>
        <v>3.7565753887984332E-2</v>
      </c>
      <c r="E339" s="17">
        <f>IF(OR($A339="",$B339="",$C339=""),"",A339*'MPTO_working_3-way'!$I338)</f>
        <v>2.0025019050038098</v>
      </c>
      <c r="F339" s="21">
        <f>IF(OR($A339="",$B339="",$C339=""),"",B339*'MPTO_working_3-way'!$I338)</f>
        <v>3.2164538370527516</v>
      </c>
      <c r="G339" s="22">
        <f>IF(OR($A339="",$B339="",$C339=""),"",C339*'MPTO_working_3-way'!$I338)</f>
        <v>5.2708340297509606</v>
      </c>
      <c r="H339" s="17">
        <f>IF(OR($A339="",$B339="",$C339=""),"",'MPTO_working_3-way'!E338)</f>
        <v>1.9777980419172689</v>
      </c>
      <c r="I339" s="21">
        <f>IF(OR($A339="",$B339="",$C339=""),"",'MPTO_working_3-way'!F338)</f>
        <v>3.22519546227571</v>
      </c>
      <c r="J339" s="22">
        <f>IF(OR($A339="",$B339="",$C339=""),"",'MPTO_working_3-way'!G338)</f>
        <v>5.4250977554910849</v>
      </c>
      <c r="K339" s="17">
        <f>IF(OR($A339="",$B339="",$C339=""),"",'OddsRatio_working_3-way'!H338)</f>
        <v>1.9879736889934274</v>
      </c>
      <c r="L339" s="21">
        <f>IF(OR($A339="",$B339="",$C339=""),"",'OddsRatio_working_3-way'!I338)</f>
        <v>3.2309083299851586</v>
      </c>
      <c r="M339" s="22">
        <f>IF(OR($A339="",$B339="",$C339=""),"",'OddsRatio_working_3-way'!J338)</f>
        <v>5.3343361839711667</v>
      </c>
      <c r="N339" s="17">
        <f>IF('Log_working_3-way'!$D338="","",A339^('Log_working_3-way'!$D338))</f>
        <v>1.9780561738775593</v>
      </c>
      <c r="O339" s="21">
        <f>IF('Log_working_3-way'!$D338="","",B339^('Log_working_3-way'!$D338))</f>
        <v>3.2340084317211097</v>
      </c>
      <c r="P339" s="22">
        <f>IF('Log_working_3-way'!$D338="","",C339^('Log_working_3-way'!$D338))</f>
        <v>5.3984196884782412</v>
      </c>
      <c r="Q339" s="37">
        <f t="shared" si="65"/>
        <v>50.561279706324527</v>
      </c>
      <c r="R339" s="37">
        <f t="shared" si="66"/>
        <v>31.090139969684866</v>
      </c>
      <c r="S339" s="37">
        <f t="shared" si="67"/>
        <v>18.972329509059662</v>
      </c>
      <c r="V339" t="s">
        <v>354</v>
      </c>
      <c r="W339" t="s">
        <v>288</v>
      </c>
    </row>
    <row r="340" spans="1:23" ht="15" x14ac:dyDescent="0.25">
      <c r="A340">
        <v>1.89</v>
      </c>
      <c r="B340">
        <v>3.23</v>
      </c>
      <c r="C340">
        <v>4.97</v>
      </c>
      <c r="D340" s="20">
        <f t="shared" si="68"/>
        <v>3.990529578110813E-2</v>
      </c>
      <c r="E340" s="17">
        <f>IF(OR($A340="",$B340="",$C340=""),"",A340*'MPTO_working_3-way'!$I339)</f>
        <v>1.9654210090262942</v>
      </c>
      <c r="F340" s="21">
        <f>IF(OR($A340="",$B340="",$C340=""),"",B340*'MPTO_working_3-way'!$I339)</f>
        <v>3.3588941053729791</v>
      </c>
      <c r="G340" s="22">
        <f>IF(OR($A340="",$B340="",$C340=""),"",C340*'MPTO_working_3-way'!$I339)</f>
        <v>5.1683293200321074</v>
      </c>
      <c r="H340" s="17">
        <f>IF(OR($A340="",$B340="",$C340=""),"",'MPTO_working_3-way'!E339)</f>
        <v>1.938740590525899</v>
      </c>
      <c r="I340" s="21">
        <f>IF(OR($A340="",$B340="",$C340=""),"",'MPTO_working_3-way'!F339)</f>
        <v>3.375006132004339</v>
      </c>
      <c r="J340" s="22">
        <f>IF(OR($A340="",$B340="",$C340=""),"",'MPTO_working_3-way'!G339)</f>
        <v>5.3218246193627827</v>
      </c>
      <c r="K340" s="17">
        <f>IF(OR($A340="",$B340="",$C340=""),"",'OddsRatio_working_3-way'!H339)</f>
        <v>1.9493407250672841</v>
      </c>
      <c r="L340" s="21">
        <f>IF(OR($A340="",$B340="",$C340=""),"",'OddsRatio_working_3-way'!I339)</f>
        <v>3.3786851875281378</v>
      </c>
      <c r="M340" s="22">
        <f>IF(OR($A340="",$B340="",$C340=""),"",'OddsRatio_working_3-way'!J339)</f>
        <v>5.2346996387832769</v>
      </c>
      <c r="N340" s="17">
        <f>IF('Log_working_3-way'!$D339="","",A340^('Log_working_3-way'!$D339))</f>
        <v>1.9386402531607254</v>
      </c>
      <c r="O340" s="21">
        <f>IF('Log_working_3-way'!$D339="","",B340^('Log_working_3-way'!$D339))</f>
        <v>3.3847622435495031</v>
      </c>
      <c r="P340" s="22">
        <f>IF('Log_working_3-way'!$D339="","",C340^('Log_working_3-way'!$D339))</f>
        <v>5.2984956821291886</v>
      </c>
      <c r="Q340" s="37">
        <f t="shared" si="65"/>
        <v>51.579876384015975</v>
      </c>
      <c r="R340" s="37">
        <f t="shared" si="66"/>
        <v>29.771703680695754</v>
      </c>
      <c r="S340" s="37">
        <f t="shared" si="67"/>
        <v>19.348612251236879</v>
      </c>
      <c r="V340" t="s">
        <v>363</v>
      </c>
      <c r="W340" t="s">
        <v>357</v>
      </c>
    </row>
    <row r="341" spans="1:23" ht="15" x14ac:dyDescent="0.25">
      <c r="A341">
        <v>2.0699999999999998</v>
      </c>
      <c r="B341">
        <v>3.09</v>
      </c>
      <c r="C341">
        <v>4.32</v>
      </c>
      <c r="D341" s="20">
        <f t="shared" si="68"/>
        <v>3.8197864390350666E-2</v>
      </c>
      <c r="E341" s="17">
        <f>IF(OR($A341="",$B341="",$C341=""),"",A341*'MPTO_working_3-way'!$I340)</f>
        <v>2.1490695792880259</v>
      </c>
      <c r="F341" s="21">
        <f>IF(OR($A341="",$B341="",$C341=""),"",B341*'MPTO_working_3-way'!$I340)</f>
        <v>3.2080314009661834</v>
      </c>
      <c r="G341" s="22">
        <f>IF(OR($A341="",$B341="",$C341=""),"",C341*'MPTO_working_3-way'!$I340)</f>
        <v>4.4850147741663156</v>
      </c>
      <c r="H341" s="17">
        <f>IF(OR($A341="",$B341="",$C341=""),"",'MPTO_working_3-way'!E340)</f>
        <v>2.1260348948970575</v>
      </c>
      <c r="I341" s="21">
        <f>IF(OR($A341="",$B341="",$C341=""),"",'MPTO_working_3-way'!F340)</f>
        <v>3.2165513542055173</v>
      </c>
      <c r="J341" s="22">
        <f>IF(OR($A341="",$B341="",$C341=""),"",'MPTO_working_3-way'!G340)</f>
        <v>4.571452394849377</v>
      </c>
      <c r="K341" s="17">
        <f>IF(OR($A341="",$B341="",$C341=""),"",'OddsRatio_working_3-way'!H340)</f>
        <v>2.1357020915968068</v>
      </c>
      <c r="L341" s="21">
        <f>IF(OR($A341="",$B341="",$C341=""),"",'OddsRatio_working_3-way'!I340)</f>
        <v>3.2183339919975014</v>
      </c>
      <c r="M341" s="22">
        <f>IF(OR($A341="",$B341="",$C341=""),"",'OddsRatio_working_3-way'!J340)</f>
        <v>4.5238606954218685</v>
      </c>
      <c r="N341" s="17">
        <f>IF('Log_working_3-way'!$D340="","",A341^('Log_working_3-way'!$D340))</f>
        <v>2.1263831917622906</v>
      </c>
      <c r="O341" s="21">
        <f>IF('Log_working_3-way'!$D340="","",B341^('Log_working_3-way'!$D340))</f>
        <v>3.2214868891809219</v>
      </c>
      <c r="P341" s="22">
        <f>IF('Log_working_3-way'!$D340="","",C341^('Log_working_3-way'!$D340))</f>
        <v>4.5599175414081721</v>
      </c>
      <c r="Q341" s="37">
        <f t="shared" si="65"/>
        <v>47.035916597616328</v>
      </c>
      <c r="R341" s="37">
        <f t="shared" si="66"/>
        <v>31.171764705882353</v>
      </c>
      <c r="S341" s="37">
        <f t="shared" si="67"/>
        <v>22.296470588235291</v>
      </c>
      <c r="V341" t="s">
        <v>116</v>
      </c>
      <c r="W341" t="s">
        <v>359</v>
      </c>
    </row>
    <row r="342" spans="1:23" ht="15" x14ac:dyDescent="0.25">
      <c r="A342">
        <v>2.29</v>
      </c>
      <c r="B342">
        <v>2.98</v>
      </c>
      <c r="C342">
        <v>3.75</v>
      </c>
      <c r="D342" s="20">
        <f t="shared" si="68"/>
        <v>3.8918359172747996E-2</v>
      </c>
      <c r="E342" s="17">
        <f>IF(OR($A342="",$B342="",$C342=""),"",A342*'MPTO_working_3-way'!$I341)</f>
        <v>2.3791230425055931</v>
      </c>
      <c r="F342" s="21">
        <f>IF(OR($A342="",$B342="",$C342=""),"",B342*'MPTO_working_3-way'!$I341)</f>
        <v>3.0959767103347891</v>
      </c>
      <c r="G342" s="22">
        <f>IF(OR($A342="",$B342="",$C342=""),"",C342*'MPTO_working_3-way'!$I341)</f>
        <v>3.8959438468978052</v>
      </c>
      <c r="H342" s="17">
        <f>IF(OR($A342="",$B342="",$C342=""),"",'MPTO_working_3-way'!E341)</f>
        <v>2.360113498549758</v>
      </c>
      <c r="I342" s="21">
        <f>IF(OR($A342="",$B342="",$C342=""),"",'MPTO_working_3-way'!F341)</f>
        <v>3.0998362710995275</v>
      </c>
      <c r="J342" s="22">
        <f>IF(OR($A342="",$B342="",$C342=""),"",'MPTO_working_3-way'!G341)</f>
        <v>3.9417584646230233</v>
      </c>
      <c r="K342" s="17">
        <f>IF(OR($A342="",$B342="",$C342=""),"",'OddsRatio_working_3-way'!H341)</f>
        <v>2.3685271006521913</v>
      </c>
      <c r="L342" s="21">
        <f>IF(OR($A342="",$B342="",$C342=""),"",'OddsRatio_working_3-way'!I341)</f>
        <v>3.1005299684428995</v>
      </c>
      <c r="M342" s="22">
        <f>IF(OR($A342="",$B342="",$C342=""),"",'OddsRatio_working_3-way'!J341)</f>
        <v>3.9174027339484705</v>
      </c>
      <c r="N342" s="17">
        <f>IF('Log_working_3-way'!$D341="","",A342^('Log_working_3-way'!$D341))</f>
        <v>2.3607622392342944</v>
      </c>
      <c r="O342" s="21">
        <f>IF('Log_working_3-way'!$D341="","",B342^('Log_working_3-way'!$D341))</f>
        <v>3.1019460565160482</v>
      </c>
      <c r="P342" s="22">
        <f>IF('Log_working_3-way'!$D341="","",C342^('Log_working_3-way'!$D341))</f>
        <v>3.9365471056025596</v>
      </c>
      <c r="Q342" s="37">
        <f t="shared" si="65"/>
        <v>42.370843631650757</v>
      </c>
      <c r="R342" s="37">
        <f t="shared" si="66"/>
        <v>32.299984578755542</v>
      </c>
      <c r="S342" s="37">
        <f t="shared" si="67"/>
        <v>25.667721078584403</v>
      </c>
      <c r="V342" t="s">
        <v>226</v>
      </c>
      <c r="W342" t="s">
        <v>351</v>
      </c>
    </row>
    <row r="343" spans="1:23" x14ac:dyDescent="0.2">
      <c r="D343" s="20" t="str">
        <f t="shared" si="68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1:23" x14ac:dyDescent="0.2">
      <c r="D344" s="20" t="str">
        <f t="shared" si="68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1:23" x14ac:dyDescent="0.2">
      <c r="D345" s="20" t="str">
        <f t="shared" si="68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1:23" x14ac:dyDescent="0.2">
      <c r="D346" s="20" t="str">
        <f t="shared" si="68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1:23" x14ac:dyDescent="0.2">
      <c r="D347" s="20" t="str">
        <f t="shared" si="68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1:23" x14ac:dyDescent="0.2">
      <c r="D348" s="20" t="str">
        <f t="shared" si="68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1:23" x14ac:dyDescent="0.2">
      <c r="D349" s="20" t="str">
        <f t="shared" si="68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1:23" x14ac:dyDescent="0.2">
      <c r="D350" s="20" t="str">
        <f t="shared" si="68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1:23" x14ac:dyDescent="0.2">
      <c r="D351" s="20" t="str">
        <f t="shared" si="68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1:23" x14ac:dyDescent="0.2">
      <c r="D352" s="20" t="str">
        <f t="shared" si="68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68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68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68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68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68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68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68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68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68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68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68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68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68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68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68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68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68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68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68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68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68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68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68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68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68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68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68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68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68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68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68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68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68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68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68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68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69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69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69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69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69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69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69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69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69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69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69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69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69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69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69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69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69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69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69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69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69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69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69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69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69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69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69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69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69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69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69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69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69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69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69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69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69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69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69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69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69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69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69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69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69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69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69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69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69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69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69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69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69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69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69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69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69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69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69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69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69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69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69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69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70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70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70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70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70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70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70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70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70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70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70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70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70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70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70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70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70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70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70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70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70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70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70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70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70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70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70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70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70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70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70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70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70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70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70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70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70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70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70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70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70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70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70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70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70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70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70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70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70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70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70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70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70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70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70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70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70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70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70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70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70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70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70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70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71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71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71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71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71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71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71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71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71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71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71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71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71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71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71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71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71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71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71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71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71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71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71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71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71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71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71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71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71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71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71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71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71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71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71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71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71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71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71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71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71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71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71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71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71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71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71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71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71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71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71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71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71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71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71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71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71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71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71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71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71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71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71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71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72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72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72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72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72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72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72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72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72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72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72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72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72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72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72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72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72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72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72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72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72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72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72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72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72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72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72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72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72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72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72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72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72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72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72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72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72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72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72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72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72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72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72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72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72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72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72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72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72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72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72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72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72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72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72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72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72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72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72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72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72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72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72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72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73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73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73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73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73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73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73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73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73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73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73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73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73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73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73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73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73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73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73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73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73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73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73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73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73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73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73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73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73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73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73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73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73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73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73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73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73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73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73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73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73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73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73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73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73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73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73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73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73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73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73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73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73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73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73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73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73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73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73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73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73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73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73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73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74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74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74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74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74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74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74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74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74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74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74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74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74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74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74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74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74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74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74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74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74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74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74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74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74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74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74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74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74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74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74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74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74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74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74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74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74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74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74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74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74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74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74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74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74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74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74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74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74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74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74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74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74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74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74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74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74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74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74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74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74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74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74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74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75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75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75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75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75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75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75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75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75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75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75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75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75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75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75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75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75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75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75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75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75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75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75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75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75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75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75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75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75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75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75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75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75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75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75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75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75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75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75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75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75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75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75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75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75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75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75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75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75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75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75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75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75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75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75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75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75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75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75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75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75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75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75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75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76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76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76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76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76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76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76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76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76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76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76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76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76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76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76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76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76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76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76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76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76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76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76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76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76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76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76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76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76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76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76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76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76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76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76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76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76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76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76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76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76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76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76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76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76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76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76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76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76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76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76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76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76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76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76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76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76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76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76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76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76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76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76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76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77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77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77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77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77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77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77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77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77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77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77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77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77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77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77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77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77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77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77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77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77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77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77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77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77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77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77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77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77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77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77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77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77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77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77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77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77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77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77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77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77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77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77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77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77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77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77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77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77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77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77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77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77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77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77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77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77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77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77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77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77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77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77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77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78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78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78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78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78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78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78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78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78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78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78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78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78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78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78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78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78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78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78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78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78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78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78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78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78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78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78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78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78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78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78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78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78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78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78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78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78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78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2020-06-24T06:32:53Z</dcterms:modified>
</cp:coreProperties>
</file>